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olors18.xml" ContentType="application/vnd.ms-office.chartcolorstyle+xml"/>
  <Override PartName="/xl/charts/style18.xml" ContentType="application/vnd.ms-office.chartstyle+xml"/>
  <Override PartName="/xl/charts/chart18.xml" ContentType="application/vnd.openxmlformats-officedocument.drawingml.chart+xml"/>
  <Override PartName="/xl/charts/colors17.xml" ContentType="application/vnd.ms-office.chartcolorstyle+xml"/>
  <Override PartName="/xl/charts/style17.xml" ContentType="application/vnd.ms-office.chart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olors16.xml" ContentType="application/vnd.ms-office.chartcolorstyle+xml"/>
  <Override PartName="/xl/charts/style14.xml" ContentType="application/vnd.ms-office.chartstyle+xml"/>
  <Override PartName="/xl/worksheets/sheet1.xml" ContentType="application/vnd.openxmlformats-officedocument.spreadsheetml.worksheet+xml"/>
  <Override PartName="/xl/charts/colors13.xml" ContentType="application/vnd.ms-office.chartcolorstyle+xml"/>
  <Override PartName="/xl/charts/style13.xml" ContentType="application/vnd.ms-office.chartstyle+xml"/>
  <Override PartName="/xl/charts/chart13.xml" ContentType="application/vnd.openxmlformats-officedocument.drawingml.chart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6.xml" ContentType="application/vnd.ms-office.chartstyle+xml"/>
  <Override PartName="/xl/charts/chart16.xml" ContentType="application/vnd.openxmlformats-officedocument.drawingml.chart+xml"/>
  <Override PartName="/xl/charts/colors15.xml" ContentType="application/vnd.ms-office.chartcolorstyle+xml"/>
  <Override PartName="/xl/charts/style15.xml" ContentType="application/vnd.ms-office.chart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hart3.xml" ContentType="application/vnd.openxmlformats-officedocument.drawingml.chart+xml"/>
  <Override PartName="/xl/charts/colors2.xml" ContentType="application/vnd.ms-office.chartcolorstyle+xml"/>
  <Override PartName="/xl/charts/chart4.xml" ContentType="application/vnd.openxmlformats-officedocument.drawingml.chart+xml"/>
  <Override PartName="/xl/charts/colors12.xml" ContentType="application/vnd.ms-office.chartcolorstyle+xml"/>
  <Override PartName="/xl/charts/colors4.xml" ContentType="application/vnd.ms-office.chartcolorstyle+xml"/>
  <Override PartName="/xl/charts/style5.xml" ContentType="application/vnd.ms-office.chartstyle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style2.xml" ContentType="application/vnd.ms-office.chartstyle+xml"/>
  <Override PartName="/xl/charts/chart2.xml" ContentType="application/vnd.openxmlformats-officedocument.drawingml.chart+xml"/>
  <Override PartName="/xl/charts/colors1.xml" ContentType="application/vnd.ms-office.chartcolorstyl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5.xml" ContentType="application/vnd.ms-office.chartcolorstyle+xml"/>
  <Override PartName="/xl/charts/style4.xml" ContentType="application/vnd.ms-office.chartstyle+xml"/>
  <Override PartName="/xl/charts/style6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8.xml" ContentType="application/vnd.ms-office.chart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colors11.xml" ContentType="application/vnd.ms-office.chartcolorstyle+xml"/>
  <Override PartName="/xl/charts/style11.xml" ContentType="application/vnd.ms-office.chartstyle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olors8.xml" ContentType="application/vnd.ms-office.chartcolorstyle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olors6.xml" ContentType="application/vnd.ms-office.chartcolorstyle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Gestion de información sectorial\"/>
    </mc:Choice>
  </mc:AlternateContent>
  <bookViews>
    <workbookView xWindow="0" yWindow="0" windowWidth="12360" windowHeight="6165" activeTab="7"/>
  </bookViews>
  <sheets>
    <sheet name="SECTOR" sheetId="8" r:id="rId1"/>
    <sheet name="ANH" sheetId="1" r:id="rId2"/>
    <sheet name="ANM" sheetId="2" r:id="rId3"/>
    <sheet name="CREG" sheetId="3" r:id="rId4"/>
    <sheet name="IPSE" sheetId="4" r:id="rId5"/>
    <sheet name="MME" sheetId="5" r:id="rId6"/>
    <sheet name="SGC" sheetId="6" r:id="rId7"/>
    <sheet name="UPME" sheetId="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" i="8" l="1"/>
  <c r="H51" i="8"/>
  <c r="H52" i="8"/>
  <c r="H53" i="8"/>
  <c r="H55" i="8" s="1"/>
  <c r="C10" i="8" s="1"/>
  <c r="H54" i="8"/>
  <c r="H22" i="8"/>
  <c r="H23" i="8"/>
  <c r="H24" i="8"/>
  <c r="H25" i="8"/>
  <c r="H26" i="8"/>
  <c r="G50" i="8"/>
  <c r="G51" i="8"/>
  <c r="G55" i="8" s="1"/>
  <c r="C9" i="8" s="1"/>
  <c r="G52" i="8"/>
  <c r="G53" i="8"/>
  <c r="G54" i="8"/>
  <c r="G22" i="8"/>
  <c r="G23" i="8"/>
  <c r="G24" i="8"/>
  <c r="G25" i="8"/>
  <c r="G26" i="8"/>
  <c r="F50" i="8"/>
  <c r="F51" i="8"/>
  <c r="F52" i="8"/>
  <c r="F53" i="8"/>
  <c r="F54" i="8"/>
  <c r="F22" i="8"/>
  <c r="F23" i="8"/>
  <c r="F24" i="8"/>
  <c r="F25" i="8"/>
  <c r="F26" i="8"/>
  <c r="E50" i="8"/>
  <c r="E55" i="8" s="1"/>
  <c r="C7" i="8" s="1"/>
  <c r="E51" i="8"/>
  <c r="E52" i="8"/>
  <c r="E53" i="8"/>
  <c r="E54" i="8"/>
  <c r="E22" i="8"/>
  <c r="E23" i="8"/>
  <c r="E24" i="8"/>
  <c r="E25" i="8"/>
  <c r="E26" i="8"/>
  <c r="D22" i="8"/>
  <c r="D23" i="8"/>
  <c r="D24" i="8"/>
  <c r="D25" i="8"/>
  <c r="D26" i="8"/>
  <c r="C22" i="8"/>
  <c r="C23" i="8"/>
  <c r="C24" i="8"/>
  <c r="C25" i="8"/>
  <c r="C26" i="8"/>
  <c r="B22" i="8"/>
  <c r="B23" i="8"/>
  <c r="B24" i="8"/>
  <c r="B25" i="8"/>
  <c r="B26" i="8"/>
  <c r="C6" i="7"/>
  <c r="C5" i="7"/>
  <c r="C7" i="7" s="1"/>
  <c r="C4" i="7"/>
  <c r="C3" i="7"/>
  <c r="C2" i="7"/>
  <c r="C6" i="6"/>
  <c r="C5" i="6"/>
  <c r="C4" i="6"/>
  <c r="C3" i="6"/>
  <c r="C2" i="6"/>
  <c r="C7" i="6" s="1"/>
  <c r="E27" i="8" l="1"/>
  <c r="B7" i="8" s="1"/>
  <c r="F55" i="8"/>
  <c r="C8" i="8" s="1"/>
  <c r="B27" i="8"/>
  <c r="B4" i="8" s="1"/>
  <c r="C6" i="5"/>
  <c r="C5" i="5"/>
  <c r="C4" i="5"/>
  <c r="C3" i="5"/>
  <c r="C2" i="5"/>
  <c r="C7" i="5" l="1"/>
  <c r="C6" i="4"/>
  <c r="C5" i="4"/>
  <c r="C4" i="4"/>
  <c r="C3" i="4"/>
  <c r="C2" i="4"/>
  <c r="C7" i="4" l="1"/>
  <c r="C7" i="3"/>
  <c r="D54" i="8" s="1"/>
  <c r="C6" i="3"/>
  <c r="D53" i="8" s="1"/>
  <c r="C5" i="3"/>
  <c r="D52" i="8" s="1"/>
  <c r="C4" i="3"/>
  <c r="D51" i="8" s="1"/>
  <c r="C3" i="3"/>
  <c r="C8" i="3" l="1"/>
  <c r="D50" i="8"/>
  <c r="D55" i="8" s="1"/>
  <c r="C6" i="8" s="1"/>
  <c r="C8" i="2"/>
  <c r="C54" i="8" s="1"/>
  <c r="C7" i="2"/>
  <c r="C53" i="8" s="1"/>
  <c r="C6" i="2"/>
  <c r="C52" i="8" s="1"/>
  <c r="C5" i="2"/>
  <c r="C51" i="8" s="1"/>
  <c r="C4" i="2"/>
  <c r="C9" i="2" l="1"/>
  <c r="C50" i="8"/>
  <c r="C55" i="8" s="1"/>
  <c r="C5" i="8" s="1"/>
  <c r="C8" i="1"/>
  <c r="B54" i="8" s="1"/>
  <c r="I54" i="8" s="1"/>
  <c r="C7" i="1"/>
  <c r="B53" i="8" s="1"/>
  <c r="I53" i="8" s="1"/>
  <c r="C6" i="1"/>
  <c r="B52" i="8" s="1"/>
  <c r="C5" i="1"/>
  <c r="B51" i="8" s="1"/>
  <c r="I51" i="8" s="1"/>
  <c r="C4" i="1"/>
  <c r="E7" i="1" l="1"/>
  <c r="E5" i="7"/>
  <c r="E5" i="6"/>
  <c r="E5" i="5"/>
  <c r="E5" i="4"/>
  <c r="E6" i="3"/>
  <c r="E7" i="2"/>
  <c r="E5" i="1"/>
  <c r="E3" i="7"/>
  <c r="E3" i="6"/>
  <c r="E3" i="5"/>
  <c r="E3" i="4"/>
  <c r="E4" i="3"/>
  <c r="E5" i="2"/>
  <c r="E8" i="1"/>
  <c r="E6" i="7"/>
  <c r="E6" i="6"/>
  <c r="E6" i="5"/>
  <c r="E6" i="4"/>
  <c r="E7" i="3"/>
  <c r="E8" i="2"/>
  <c r="I52" i="8"/>
  <c r="C9" i="1"/>
  <c r="B50" i="8"/>
  <c r="I50" i="8" s="1"/>
  <c r="I23" i="8"/>
  <c r="I24" i="8"/>
  <c r="I25" i="8"/>
  <c r="I26" i="8"/>
  <c r="I22" i="8"/>
  <c r="H27" i="8"/>
  <c r="B10" i="8" s="1"/>
  <c r="G27" i="8"/>
  <c r="B9" i="8" s="1"/>
  <c r="F27" i="8"/>
  <c r="B8" i="8" s="1"/>
  <c r="D27" i="8"/>
  <c r="B6" i="8" s="1"/>
  <c r="C27" i="8"/>
  <c r="B5" i="8" s="1"/>
  <c r="E2" i="7" l="1"/>
  <c r="E2" i="6"/>
  <c r="E2" i="5"/>
  <c r="E2" i="4"/>
  <c r="E3" i="3"/>
  <c r="E4" i="2"/>
  <c r="D7" i="1"/>
  <c r="D5" i="7"/>
  <c r="D5" i="6"/>
  <c r="D5" i="5"/>
  <c r="D5" i="4"/>
  <c r="D6" i="3"/>
  <c r="D7" i="2"/>
  <c r="D8" i="1"/>
  <c r="D6" i="7"/>
  <c r="D6" i="6"/>
  <c r="D6" i="4"/>
  <c r="D8" i="2"/>
  <c r="D6" i="5"/>
  <c r="D7" i="3"/>
  <c r="D6" i="1"/>
  <c r="D4" i="5"/>
  <c r="D5" i="3"/>
  <c r="D4" i="7"/>
  <c r="D4" i="6"/>
  <c r="D4" i="4"/>
  <c r="D6" i="2"/>
  <c r="E6" i="1"/>
  <c r="E4" i="7"/>
  <c r="E4" i="6"/>
  <c r="E4" i="5"/>
  <c r="E4" i="4"/>
  <c r="E5" i="3"/>
  <c r="E6" i="2"/>
  <c r="D2" i="6"/>
  <c r="D2" i="4"/>
  <c r="D4" i="2"/>
  <c r="D2" i="7"/>
  <c r="D2" i="5"/>
  <c r="D3" i="3"/>
  <c r="D5" i="1"/>
  <c r="D3" i="7"/>
  <c r="D3" i="6"/>
  <c r="D3" i="5"/>
  <c r="D3" i="4"/>
  <c r="D4" i="3"/>
  <c r="D5" i="2"/>
  <c r="E4" i="1"/>
  <c r="I55" i="8"/>
  <c r="B55" i="8"/>
  <c r="C4" i="8" s="1"/>
  <c r="C11" i="8" s="1"/>
  <c r="D4" i="1"/>
  <c r="I27" i="8"/>
  <c r="B11" i="8"/>
  <c r="B7" i="7"/>
  <c r="B7" i="6"/>
  <c r="B7" i="5"/>
  <c r="B7" i="4"/>
  <c r="B8" i="3"/>
  <c r="B9" i="2"/>
  <c r="B9" i="1"/>
  <c r="D9" i="1" l="1"/>
  <c r="D7" i="7"/>
  <c r="D7" i="6"/>
  <c r="D7" i="5"/>
  <c r="D7" i="4"/>
  <c r="D8" i="3"/>
  <c r="D9" i="2"/>
  <c r="E9" i="1"/>
  <c r="E7" i="7"/>
  <c r="E7" i="6"/>
  <c r="E7" i="5"/>
  <c r="E7" i="4"/>
  <c r="E8" i="3"/>
  <c r="E9" i="2"/>
</calcChain>
</file>

<file path=xl/sharedStrings.xml><?xml version="1.0" encoding="utf-8"?>
<sst xmlns="http://schemas.openxmlformats.org/spreadsheetml/2006/main" count="118" uniqueCount="34">
  <si>
    <t>Entidad</t>
  </si>
  <si>
    <t>Promedio de Gestión</t>
  </si>
  <si>
    <t>Promedio</t>
  </si>
  <si>
    <t>ANH</t>
  </si>
  <si>
    <t>ANM</t>
  </si>
  <si>
    <t>CREG</t>
  </si>
  <si>
    <t>IPSE</t>
  </si>
  <si>
    <t>MME</t>
  </si>
  <si>
    <t>SGC</t>
  </si>
  <si>
    <t>UPME</t>
  </si>
  <si>
    <t>% SECTOR</t>
  </si>
  <si>
    <t>Categoría</t>
  </si>
  <si>
    <t>Promedio por SubTemas / Categorías</t>
  </si>
  <si>
    <t>Dominio de Información</t>
  </si>
  <si>
    <t>Administración Datos Maestros</t>
  </si>
  <si>
    <t>Mapa de Información</t>
  </si>
  <si>
    <t>Ciclo de vida del dato</t>
  </si>
  <si>
    <t>Uso y apropiación</t>
  </si>
  <si>
    <t>Porcentaje ANH</t>
  </si>
  <si>
    <t>Puntaje ANH</t>
  </si>
  <si>
    <t>Promedio Sectorial</t>
  </si>
  <si>
    <t>Puntaje Sectorial</t>
  </si>
  <si>
    <t>Porcentaje ANM</t>
  </si>
  <si>
    <t>Puntaje ANM</t>
  </si>
  <si>
    <t>Porcentaje CREG</t>
  </si>
  <si>
    <t>Puntaje CREG</t>
  </si>
  <si>
    <t>Porcentaje IPSE</t>
  </si>
  <si>
    <t>Puntaje IPSE</t>
  </si>
  <si>
    <t>Porcentaje MME</t>
  </si>
  <si>
    <t>Puntaje MME</t>
  </si>
  <si>
    <t>Porcentaje SGC</t>
  </si>
  <si>
    <t>Puntaje SGC</t>
  </si>
  <si>
    <t>Porcentaje UPME</t>
  </si>
  <si>
    <t>Puntaje UPME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</si>
</sst>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3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0" fontId="5" fillId="0" borderId="3" xfId="0" applyFont="1" applyBorder="1"/>
    <xf numFmtId="9" fontId="5" fillId="0" borderId="7" xfId="0" applyNumberFormat="1" applyFont="1" applyBorder="1" applyAlignment="1">
      <alignment horizontal="center"/>
    </xf>
    <xf numFmtId="0" fontId="0" fillId="0" borderId="3" xfId="0" applyBorder="1"/>
    <xf numFmtId="9" fontId="0" fillId="0" borderId="7" xfId="0" applyNumberForma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/>
    </xf>
    <xf numFmtId="164" fontId="5" fillId="0" borderId="7" xfId="4" applyNumberFormat="1" applyFont="1" applyFill="1" applyBorder="1" applyAlignment="1">
      <alignment horizontal="center" vertical="center"/>
    </xf>
    <xf numFmtId="164" fontId="0" fillId="0" borderId="7" xfId="4" applyNumberFormat="1" applyFont="1" applyFill="1" applyBorder="1" applyAlignment="1">
      <alignment horizontal="center" vertical="center"/>
    </xf>
    <xf numFmtId="164" fontId="5" fillId="0" borderId="7" xfId="3" applyNumberFormat="1" applyFont="1" applyFill="1" applyBorder="1" applyAlignment="1">
      <alignment horizontal="center"/>
    </xf>
    <xf numFmtId="164" fontId="5" fillId="0" borderId="7" xfId="2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9" fontId="1" fillId="2" borderId="7" xfId="0" applyNumberFormat="1" applyFont="1" applyFill="1" applyBorder="1" applyAlignment="1">
      <alignment horizontal="center" vertical="center"/>
    </xf>
    <xf numFmtId="164" fontId="1" fillId="2" borderId="7" xfId="4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9" fontId="1" fillId="2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 applyAlignment="1">
      <alignment horizontal="center"/>
    </xf>
  </cellXfs>
  <cellStyles count="5">
    <cellStyle name="Millares" xfId="3" builtinId="3"/>
    <cellStyle name="Millares 2" xfId="2"/>
    <cellStyle name="Normal" xfId="0" builtinId="0"/>
    <cellStyle name="Normal 2" xfId="1"/>
    <cellStyle name="Porcentaje" xfId="4" builtinId="5"/>
  </cellStyles>
  <dxfs count="0"/>
  <tableStyles count="0" defaultTableStyle="TableStyleMedium2" defaultPivotStyle="PivotStyleLight16"/>
  <colors>
    <mruColors>
      <color rgb="FF8F4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400" b="1"/>
              <a:t>Promedio de Gestión Sectorial en Arquitectura Sectorial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SECTOR!$B$3</c:f>
              <c:strCache>
                <c:ptCount val="1"/>
                <c:pt idx="0">
                  <c:v>Promedio de Gestión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cat>
            <c:strRef>
              <c:f>SECTOR!$A$4:$A$10</c:f>
              <c:strCache>
                <c:ptCount val="7"/>
                <c:pt idx="0">
                  <c:v>ANH</c:v>
                </c:pt>
                <c:pt idx="1">
                  <c:v>ANM</c:v>
                </c:pt>
                <c:pt idx="2">
                  <c:v>CREG</c:v>
                </c:pt>
                <c:pt idx="3">
                  <c:v>IPSE</c:v>
                </c:pt>
                <c:pt idx="4">
                  <c:v>MME</c:v>
                </c:pt>
                <c:pt idx="5">
                  <c:v>SGC</c:v>
                </c:pt>
                <c:pt idx="6">
                  <c:v>UPME</c:v>
                </c:pt>
              </c:strCache>
            </c:strRef>
          </c:cat>
          <c:val>
            <c:numRef>
              <c:f>SECTOR!$B$4:$B$10</c:f>
              <c:numCache>
                <c:formatCode>0%</c:formatCode>
                <c:ptCount val="7"/>
                <c:pt idx="0">
                  <c:v>0.53333333333333344</c:v>
                </c:pt>
                <c:pt idx="1">
                  <c:v>0.58333333333333326</c:v>
                </c:pt>
                <c:pt idx="2">
                  <c:v>0.48333333333333339</c:v>
                </c:pt>
                <c:pt idx="3">
                  <c:v>0.68333333333333335</c:v>
                </c:pt>
                <c:pt idx="4">
                  <c:v>0.43333333333333329</c:v>
                </c:pt>
                <c:pt idx="5">
                  <c:v>0.71666666666666667</c:v>
                </c:pt>
                <c:pt idx="6">
                  <c:v>0.78333333333333344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A7-4C70-988B-F13174E6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096128"/>
        <c:axId val="221096520"/>
      </c:radarChart>
      <c:catAx>
        <c:axId val="22109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096520"/>
        <c:crosses val="autoZero"/>
        <c:auto val="1"/>
        <c:lblAlgn val="ctr"/>
        <c:lblOffset val="100"/>
        <c:noMultiLvlLbl val="0"/>
      </c:catAx>
      <c:valAx>
        <c:axId val="221096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09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CREG - AE por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CREG!$B$2</c:f>
              <c:strCache>
                <c:ptCount val="1"/>
                <c:pt idx="0">
                  <c:v>Porcentaje CREG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CREG!$A$3:$A$7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CREG!$B$3:$B$7</c:f>
              <c:numCache>
                <c:formatCode>0%</c:formatCode>
                <c:ptCount val="5"/>
                <c:pt idx="0">
                  <c:v>0.41666666666666669</c:v>
                </c:pt>
                <c:pt idx="1">
                  <c:v>0.5</c:v>
                </c:pt>
                <c:pt idx="2">
                  <c:v>0.41666666666666669</c:v>
                </c:pt>
                <c:pt idx="3">
                  <c:v>0.5</c:v>
                </c:pt>
                <c:pt idx="4">
                  <c:v>0.58333333333333337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C8-414F-A0C4-892614F296F4}"/>
            </c:ext>
          </c:extLst>
        </c:ser>
        <c:ser>
          <c:idx val="1"/>
          <c:order val="1"/>
          <c:tx>
            <c:strRef>
              <c:f>CREG!$D$2</c:f>
              <c:strCache>
                <c:ptCount val="1"/>
                <c:pt idx="0">
                  <c:v>Promedio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CREG!$A$3:$A$7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CREG!$D$3:$D$7</c:f>
              <c:numCache>
                <c:formatCode>0%</c:formatCode>
                <c:ptCount val="5"/>
                <c:pt idx="0">
                  <c:v>0.63095238095238104</c:v>
                </c:pt>
                <c:pt idx="1">
                  <c:v>0.52380952380952384</c:v>
                </c:pt>
                <c:pt idx="2">
                  <c:v>0.63095238095238082</c:v>
                </c:pt>
                <c:pt idx="3">
                  <c:v>0.61904761904761896</c:v>
                </c:pt>
                <c:pt idx="4">
                  <c:v>0.6071428571428571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2-4B80-A301-7E3E9FBE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185328"/>
        <c:axId val="297185720"/>
      </c:radarChart>
      <c:catAx>
        <c:axId val="29718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5720"/>
        <c:crosses val="autoZero"/>
        <c:auto val="1"/>
        <c:lblAlgn val="ctr"/>
        <c:lblOffset val="100"/>
        <c:noMultiLvlLbl val="0"/>
      </c:catAx>
      <c:valAx>
        <c:axId val="2971857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53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IPSE - AE por categorías</a:t>
            </a:r>
            <a:endParaRPr lang="en-US" sz="1400" b="1"/>
          </a:p>
        </c:rich>
      </c:tx>
      <c:layout>
        <c:manualLayout>
          <c:xMode val="edge"/>
          <c:yMode val="edge"/>
          <c:x val="0.20403713732041168"/>
          <c:y val="3.49040139616055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IPSE!$C$1</c:f>
              <c:strCache>
                <c:ptCount val="1"/>
                <c:pt idx="0">
                  <c:v>Puntaje IPSE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IPSE!$A$2:$A$6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IPSE!$C$2:$C$6</c:f>
              <c:numCache>
                <c:formatCode>0.0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2.25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B4-4167-8EA3-3CCB17F1E625}"/>
            </c:ext>
          </c:extLst>
        </c:ser>
        <c:ser>
          <c:idx val="1"/>
          <c:order val="1"/>
          <c:tx>
            <c:strRef>
              <c:f>IPSE!$E$1</c:f>
              <c:strCache>
                <c:ptCount val="1"/>
                <c:pt idx="0">
                  <c:v>Puntaje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  <a:effectLst/>
            </c:spPr>
          </c:marker>
          <c:cat>
            <c:strRef>
              <c:f>IPSE!$A$2:$A$6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IPSE!$E$2:$E$6</c:f>
              <c:numCache>
                <c:formatCode>0.0</c:formatCode>
                <c:ptCount val="5"/>
                <c:pt idx="0">
                  <c:v>1.8928571428571428</c:v>
                </c:pt>
                <c:pt idx="1">
                  <c:v>1.5714285714285714</c:v>
                </c:pt>
                <c:pt idx="2">
                  <c:v>1.8928571428571428</c:v>
                </c:pt>
                <c:pt idx="3">
                  <c:v>1.8571428571428572</c:v>
                </c:pt>
                <c:pt idx="4">
                  <c:v>1.8214285714285714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B5-44C9-BCC5-4C4D2798F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574000"/>
        <c:axId val="298570080"/>
      </c:radarChart>
      <c:catAx>
        <c:axId val="29857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0080"/>
        <c:crosses val="autoZero"/>
        <c:auto val="1"/>
        <c:lblAlgn val="ctr"/>
        <c:lblOffset val="100"/>
        <c:noMultiLvlLbl val="0"/>
      </c:catAx>
      <c:valAx>
        <c:axId val="29857008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40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IPSE - AE por categorías</a:t>
            </a:r>
            <a:endParaRPr lang="en-US" sz="1400" b="1"/>
          </a:p>
        </c:rich>
      </c:tx>
      <c:layout>
        <c:manualLayout>
          <c:xMode val="edge"/>
          <c:yMode val="edge"/>
          <c:x val="0.20403713732041168"/>
          <c:y val="3.49040139616055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IPSE!$B$1</c:f>
              <c:strCache>
                <c:ptCount val="1"/>
                <c:pt idx="0">
                  <c:v>Porcentaje IPSE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IPSE!$A$2:$A$6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IPSE!$B$2:$B$6</c:f>
              <c:numCache>
                <c:formatCode>0%</c:formatCode>
                <c:ptCount val="5"/>
                <c:pt idx="0">
                  <c:v>0.66666666666666663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0.75</c:v>
                </c:pt>
                <c:pt idx="4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02-4533-B6DD-4B8D13D41006}"/>
            </c:ext>
          </c:extLst>
        </c:ser>
        <c:ser>
          <c:idx val="1"/>
          <c:order val="1"/>
          <c:tx>
            <c:strRef>
              <c:f>IPSE!$D$1</c:f>
              <c:strCache>
                <c:ptCount val="1"/>
                <c:pt idx="0">
                  <c:v>Promedio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  <a:effectLst/>
            </c:spPr>
          </c:marker>
          <c:cat>
            <c:strRef>
              <c:f>IPSE!$A$2:$A$6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IPSE!$D$2:$D$6</c:f>
              <c:numCache>
                <c:formatCode>0%</c:formatCode>
                <c:ptCount val="5"/>
                <c:pt idx="0">
                  <c:v>0.63095238095238104</c:v>
                </c:pt>
                <c:pt idx="1">
                  <c:v>0.52380952380952384</c:v>
                </c:pt>
                <c:pt idx="2">
                  <c:v>0.63095238095238082</c:v>
                </c:pt>
                <c:pt idx="3">
                  <c:v>0.61904761904761896</c:v>
                </c:pt>
                <c:pt idx="4">
                  <c:v>0.6071428571428571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67-4867-B9A5-28C0ED95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569296"/>
        <c:axId val="298575568"/>
      </c:radarChart>
      <c:catAx>
        <c:axId val="29856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5568"/>
        <c:crosses val="autoZero"/>
        <c:auto val="1"/>
        <c:lblAlgn val="ctr"/>
        <c:lblOffset val="100"/>
        <c:noMultiLvlLbl val="0"/>
      </c:catAx>
      <c:valAx>
        <c:axId val="2985755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692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MME</a:t>
            </a:r>
            <a:r>
              <a:rPr lang="en-US" sz="1400" b="1" baseline="0"/>
              <a:t> - AE por categorías</a:t>
            </a:r>
            <a:endParaRPr lang="en-US" sz="1400" b="1"/>
          </a:p>
        </c:rich>
      </c:tx>
      <c:layout>
        <c:manualLayout>
          <c:xMode val="edge"/>
          <c:yMode val="edge"/>
          <c:x val="0.1959618936521823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MME!$C$1</c:f>
              <c:strCache>
                <c:ptCount val="1"/>
                <c:pt idx="0">
                  <c:v>Puntaje MME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MME!$A$2:$A$6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MME!$C$2:$C$6</c:f>
              <c:numCache>
                <c:formatCode>0.0</c:formatCode>
                <c:ptCount val="5"/>
                <c:pt idx="0">
                  <c:v>1.5</c:v>
                </c:pt>
                <c:pt idx="1">
                  <c:v>1.25</c:v>
                </c:pt>
                <c:pt idx="2">
                  <c:v>1.5</c:v>
                </c:pt>
                <c:pt idx="3">
                  <c:v>1</c:v>
                </c:pt>
                <c:pt idx="4">
                  <c:v>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CD-4E0A-8172-DED35BCE69A0}"/>
            </c:ext>
          </c:extLst>
        </c:ser>
        <c:ser>
          <c:idx val="1"/>
          <c:order val="1"/>
          <c:tx>
            <c:strRef>
              <c:f>MME!$E$1</c:f>
              <c:strCache>
                <c:ptCount val="1"/>
                <c:pt idx="0">
                  <c:v>Puntaje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MME!$A$2:$A$6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MME!$E$2:$E$6</c:f>
              <c:numCache>
                <c:formatCode>0.0</c:formatCode>
                <c:ptCount val="5"/>
                <c:pt idx="0">
                  <c:v>1.8928571428571428</c:v>
                </c:pt>
                <c:pt idx="1">
                  <c:v>1.5714285714285714</c:v>
                </c:pt>
                <c:pt idx="2">
                  <c:v>1.8928571428571428</c:v>
                </c:pt>
                <c:pt idx="3">
                  <c:v>1.8571428571428572</c:v>
                </c:pt>
                <c:pt idx="4">
                  <c:v>1.8214285714285714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8B-47D2-A1C3-D16531EFB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569688"/>
        <c:axId val="298570472"/>
      </c:radarChart>
      <c:catAx>
        <c:axId val="29856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0472"/>
        <c:crosses val="autoZero"/>
        <c:auto val="1"/>
        <c:lblAlgn val="ctr"/>
        <c:lblOffset val="100"/>
        <c:noMultiLvlLbl val="0"/>
      </c:catAx>
      <c:valAx>
        <c:axId val="29857047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696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MME</a:t>
            </a:r>
            <a:r>
              <a:rPr lang="en-US" sz="1400" b="1" baseline="0"/>
              <a:t> - AE por categorías</a:t>
            </a:r>
            <a:endParaRPr lang="en-US" sz="1400" b="1"/>
          </a:p>
        </c:rich>
      </c:tx>
      <c:layout>
        <c:manualLayout>
          <c:xMode val="edge"/>
          <c:yMode val="edge"/>
          <c:x val="0.1959618936521823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MME!$B$1</c:f>
              <c:strCache>
                <c:ptCount val="1"/>
                <c:pt idx="0">
                  <c:v>Porcentaje MME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MME!$A$2:$A$6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MME!$B$2:$B$6</c:f>
              <c:numCache>
                <c:formatCode>0%</c:formatCode>
                <c:ptCount val="5"/>
                <c:pt idx="0">
                  <c:v>0.5</c:v>
                </c:pt>
                <c:pt idx="1">
                  <c:v>0.41666666666666669</c:v>
                </c:pt>
                <c:pt idx="2">
                  <c:v>0.5</c:v>
                </c:pt>
                <c:pt idx="3">
                  <c:v>0.33333333333333331</c:v>
                </c:pt>
                <c:pt idx="4">
                  <c:v>0.41666666666666669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33-477A-B88D-C4E303B510CD}"/>
            </c:ext>
          </c:extLst>
        </c:ser>
        <c:ser>
          <c:idx val="1"/>
          <c:order val="1"/>
          <c:tx>
            <c:strRef>
              <c:f>MME!$D$1</c:f>
              <c:strCache>
                <c:ptCount val="1"/>
                <c:pt idx="0">
                  <c:v>Promedio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MME!$A$2:$A$6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MME!$D$2:$D$6</c:f>
              <c:numCache>
                <c:formatCode>0%</c:formatCode>
                <c:ptCount val="5"/>
                <c:pt idx="0">
                  <c:v>0.63095238095238104</c:v>
                </c:pt>
                <c:pt idx="1">
                  <c:v>0.52380952380952384</c:v>
                </c:pt>
                <c:pt idx="2">
                  <c:v>0.63095238095238082</c:v>
                </c:pt>
                <c:pt idx="3">
                  <c:v>0.61904761904761896</c:v>
                </c:pt>
                <c:pt idx="4">
                  <c:v>0.6071428571428571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00-4ED7-9264-DF11E5A70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571256"/>
        <c:axId val="298575176"/>
      </c:radarChart>
      <c:catAx>
        <c:axId val="298571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5176"/>
        <c:crosses val="autoZero"/>
        <c:auto val="1"/>
        <c:lblAlgn val="ctr"/>
        <c:lblOffset val="100"/>
        <c:noMultiLvlLbl val="0"/>
      </c:catAx>
      <c:valAx>
        <c:axId val="2985751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12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SGC - AE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SGC!$C$1</c:f>
              <c:strCache>
                <c:ptCount val="1"/>
                <c:pt idx="0">
                  <c:v>Puntaje SGC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SGC!$A$2:$A$6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SGC!$C$2:$C$6</c:f>
              <c:numCache>
                <c:formatCode>0.0</c:formatCode>
                <c:ptCount val="5"/>
                <c:pt idx="0">
                  <c:v>2.25</c:v>
                </c:pt>
                <c:pt idx="1">
                  <c:v>1.75</c:v>
                </c:pt>
                <c:pt idx="2">
                  <c:v>2</c:v>
                </c:pt>
                <c:pt idx="3">
                  <c:v>2.25</c:v>
                </c:pt>
                <c:pt idx="4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9F-48A8-8239-60B4A0A22551}"/>
            </c:ext>
          </c:extLst>
        </c:ser>
        <c:ser>
          <c:idx val="1"/>
          <c:order val="1"/>
          <c:tx>
            <c:strRef>
              <c:f>SGC!$E$1</c:f>
              <c:strCache>
                <c:ptCount val="1"/>
                <c:pt idx="0">
                  <c:v>Puntaje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SGC!$A$2:$A$6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SGC!$E$2:$E$6</c:f>
              <c:numCache>
                <c:formatCode>0.0</c:formatCode>
                <c:ptCount val="5"/>
                <c:pt idx="0">
                  <c:v>1.8928571428571428</c:v>
                </c:pt>
                <c:pt idx="1">
                  <c:v>1.5714285714285714</c:v>
                </c:pt>
                <c:pt idx="2">
                  <c:v>1.8928571428571428</c:v>
                </c:pt>
                <c:pt idx="3">
                  <c:v>1.8571428571428572</c:v>
                </c:pt>
                <c:pt idx="4">
                  <c:v>1.8214285714285714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BD-4355-949A-BEBFAE8E2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575960"/>
        <c:axId val="298571648"/>
      </c:radarChart>
      <c:catAx>
        <c:axId val="29857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1648"/>
        <c:crosses val="autoZero"/>
        <c:auto val="1"/>
        <c:lblAlgn val="ctr"/>
        <c:lblOffset val="100"/>
        <c:noMultiLvlLbl val="0"/>
      </c:catAx>
      <c:valAx>
        <c:axId val="29857164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59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SGC - AE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SGC!$B$1</c:f>
              <c:strCache>
                <c:ptCount val="1"/>
                <c:pt idx="0">
                  <c:v>Porcentaje SGC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SGC!$A$2:$A$6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SGC!$B$2:$B$6</c:f>
              <c:numCache>
                <c:formatCode>0%</c:formatCode>
                <c:ptCount val="5"/>
                <c:pt idx="0">
                  <c:v>0.75</c:v>
                </c:pt>
                <c:pt idx="1">
                  <c:v>0.58333333333333337</c:v>
                </c:pt>
                <c:pt idx="2">
                  <c:v>0.66666666666666663</c:v>
                </c:pt>
                <c:pt idx="3">
                  <c:v>0.75</c:v>
                </c:pt>
                <c:pt idx="4">
                  <c:v>0.83333333333333337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83-4E67-BEAB-9F391316AC0E}"/>
            </c:ext>
          </c:extLst>
        </c:ser>
        <c:ser>
          <c:idx val="1"/>
          <c:order val="1"/>
          <c:tx>
            <c:strRef>
              <c:f>SGC!$D$1</c:f>
              <c:strCache>
                <c:ptCount val="1"/>
                <c:pt idx="0">
                  <c:v>Promedio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SGC!$A$2:$A$6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SGC!$D$2:$D$6</c:f>
              <c:numCache>
                <c:formatCode>0%</c:formatCode>
                <c:ptCount val="5"/>
                <c:pt idx="0">
                  <c:v>0.63095238095238104</c:v>
                </c:pt>
                <c:pt idx="1">
                  <c:v>0.52380952380952384</c:v>
                </c:pt>
                <c:pt idx="2">
                  <c:v>0.63095238095238082</c:v>
                </c:pt>
                <c:pt idx="3">
                  <c:v>0.61904761904761896</c:v>
                </c:pt>
                <c:pt idx="4">
                  <c:v>0.6071428571428571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4-4345-8CE2-434FE3607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576352"/>
        <c:axId val="298572040"/>
      </c:radarChart>
      <c:catAx>
        <c:axId val="29857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2040"/>
        <c:crosses val="autoZero"/>
        <c:auto val="1"/>
        <c:lblAlgn val="ctr"/>
        <c:lblOffset val="100"/>
        <c:noMultiLvlLbl val="0"/>
      </c:catAx>
      <c:valAx>
        <c:axId val="2985720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63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UPME - AE por categorías</a:t>
            </a:r>
            <a:endParaRPr lang="en-US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UPME!$C$1</c:f>
              <c:strCache>
                <c:ptCount val="1"/>
                <c:pt idx="0">
                  <c:v>Puntaje UPME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UPME!$A$2:$A$6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UPME!$C$2:$C$6</c:f>
              <c:numCache>
                <c:formatCode>0.0</c:formatCode>
                <c:ptCount val="5"/>
                <c:pt idx="0">
                  <c:v>2.5</c:v>
                </c:pt>
                <c:pt idx="1">
                  <c:v>1</c:v>
                </c:pt>
                <c:pt idx="2">
                  <c:v>3</c:v>
                </c:pt>
                <c:pt idx="3">
                  <c:v>2.5</c:v>
                </c:pt>
                <c:pt idx="4">
                  <c:v>2.75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92-434B-9B64-D3B57FDB8676}"/>
            </c:ext>
          </c:extLst>
        </c:ser>
        <c:ser>
          <c:idx val="1"/>
          <c:order val="1"/>
          <c:tx>
            <c:strRef>
              <c:f>UPME!$E$1</c:f>
              <c:strCache>
                <c:ptCount val="1"/>
                <c:pt idx="0">
                  <c:v>Puntaje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UPME!$A$2:$A$6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UPME!$E$2:$E$6</c:f>
              <c:numCache>
                <c:formatCode>0.0</c:formatCode>
                <c:ptCount val="5"/>
                <c:pt idx="0">
                  <c:v>1.8928571428571428</c:v>
                </c:pt>
                <c:pt idx="1">
                  <c:v>1.5714285714285714</c:v>
                </c:pt>
                <c:pt idx="2">
                  <c:v>1.8928571428571428</c:v>
                </c:pt>
                <c:pt idx="3">
                  <c:v>1.8571428571428572</c:v>
                </c:pt>
                <c:pt idx="4">
                  <c:v>1.8214285714285714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76-47DD-A446-A4B654D04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572824"/>
        <c:axId val="298573216"/>
      </c:radarChart>
      <c:catAx>
        <c:axId val="298572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3216"/>
        <c:crosses val="autoZero"/>
        <c:auto val="1"/>
        <c:lblAlgn val="ctr"/>
        <c:lblOffset val="100"/>
        <c:noMultiLvlLbl val="0"/>
      </c:catAx>
      <c:valAx>
        <c:axId val="29857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5728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UPME - AE por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UPME!$B$1</c:f>
              <c:strCache>
                <c:ptCount val="1"/>
                <c:pt idx="0">
                  <c:v>Porcentaje UPME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UPME!$A$2:$A$6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UPME!$B$2:$B$6</c:f>
              <c:numCache>
                <c:formatCode>0%</c:formatCode>
                <c:ptCount val="5"/>
                <c:pt idx="0">
                  <c:v>0.83333333333333337</c:v>
                </c:pt>
                <c:pt idx="1">
                  <c:v>0.33333333333333331</c:v>
                </c:pt>
                <c:pt idx="2">
                  <c:v>1</c:v>
                </c:pt>
                <c:pt idx="3">
                  <c:v>0.83333333333333337</c:v>
                </c:pt>
                <c:pt idx="4">
                  <c:v>0.91666666666666663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55-47CB-8C9F-B9199BDA0B3F}"/>
            </c:ext>
          </c:extLst>
        </c:ser>
        <c:ser>
          <c:idx val="1"/>
          <c:order val="1"/>
          <c:tx>
            <c:strRef>
              <c:f>UPME!$D$1</c:f>
              <c:strCache>
                <c:ptCount val="1"/>
                <c:pt idx="0">
                  <c:v>Promedio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UPME!$A$2:$A$6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UPME!$D$2:$D$6</c:f>
              <c:numCache>
                <c:formatCode>0%</c:formatCode>
                <c:ptCount val="5"/>
                <c:pt idx="0">
                  <c:v>0.63095238095238104</c:v>
                </c:pt>
                <c:pt idx="1">
                  <c:v>0.52380952380952384</c:v>
                </c:pt>
                <c:pt idx="2">
                  <c:v>0.63095238095238082</c:v>
                </c:pt>
                <c:pt idx="3">
                  <c:v>0.61904761904761896</c:v>
                </c:pt>
                <c:pt idx="4">
                  <c:v>0.6071428571428571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5E-4661-ABD0-23FE76E07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997712"/>
        <c:axId val="298999280"/>
      </c:radarChart>
      <c:catAx>
        <c:axId val="29899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999280"/>
        <c:crosses val="autoZero"/>
        <c:auto val="1"/>
        <c:lblAlgn val="ctr"/>
        <c:lblOffset val="100"/>
        <c:noMultiLvlLbl val="0"/>
      </c:catAx>
      <c:valAx>
        <c:axId val="29899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89977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Promedio Sectorial - AE por SubTemas /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SECTOR!$I$21</c:f>
              <c:strCache>
                <c:ptCount val="1"/>
                <c:pt idx="0">
                  <c:v>Promedio por SubTemas / Categorías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cat>
            <c:strRef>
              <c:f>SECTOR!$A$22:$A$26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SECTOR!$I$22:$I$26</c:f>
              <c:numCache>
                <c:formatCode>0%</c:formatCode>
                <c:ptCount val="5"/>
                <c:pt idx="0">
                  <c:v>0.63095238095238104</c:v>
                </c:pt>
                <c:pt idx="1">
                  <c:v>0.52380952380952384</c:v>
                </c:pt>
                <c:pt idx="2">
                  <c:v>0.63095238095238082</c:v>
                </c:pt>
                <c:pt idx="3">
                  <c:v>0.61904761904761896</c:v>
                </c:pt>
                <c:pt idx="4">
                  <c:v>0.6071428571428571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60-4D58-803A-636612CFD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092992"/>
        <c:axId val="221090640"/>
      </c:radarChart>
      <c:catAx>
        <c:axId val="22109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090640"/>
        <c:crosses val="autoZero"/>
        <c:auto val="1"/>
        <c:lblAlgn val="ctr"/>
        <c:lblOffset val="100"/>
        <c:noMultiLvlLbl val="0"/>
      </c:catAx>
      <c:valAx>
        <c:axId val="2210906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09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Análisis de Brechas Sectorial - AE por categorías</a:t>
            </a:r>
            <a:endParaRPr lang="es-CO" sz="14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SECTOR!$I$49</c:f>
              <c:strCache>
                <c:ptCount val="1"/>
                <c:pt idx="0">
                  <c:v>Promedio por SubTemas / Categorías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cat>
            <c:strRef>
              <c:f>SECTOR!$A$50:$A$54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SECTOR!$I$50:$I$54</c:f>
              <c:numCache>
                <c:formatCode>0.0</c:formatCode>
                <c:ptCount val="5"/>
                <c:pt idx="0">
                  <c:v>1.8928571428571428</c:v>
                </c:pt>
                <c:pt idx="1">
                  <c:v>1.5714285714285714</c:v>
                </c:pt>
                <c:pt idx="2">
                  <c:v>1.8928571428571428</c:v>
                </c:pt>
                <c:pt idx="3">
                  <c:v>1.8571428571428572</c:v>
                </c:pt>
                <c:pt idx="4">
                  <c:v>1.8214285714285714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E8-4906-9C4B-AD9083672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090248"/>
        <c:axId val="221091816"/>
      </c:radarChart>
      <c:catAx>
        <c:axId val="22109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091816"/>
        <c:crosses val="autoZero"/>
        <c:auto val="1"/>
        <c:lblAlgn val="ctr"/>
        <c:lblOffset val="100"/>
        <c:noMultiLvlLbl val="0"/>
      </c:catAx>
      <c:valAx>
        <c:axId val="22109181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0902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400" b="1"/>
              <a:t>Promedio de Gestión Sectorial en Arquitectura Sectorial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cat>
            <c:strRef>
              <c:f>SECTOR!$A$4:$A$10</c:f>
              <c:strCache>
                <c:ptCount val="7"/>
                <c:pt idx="0">
                  <c:v>ANH</c:v>
                </c:pt>
                <c:pt idx="1">
                  <c:v>ANM</c:v>
                </c:pt>
                <c:pt idx="2">
                  <c:v>CREG</c:v>
                </c:pt>
                <c:pt idx="3">
                  <c:v>IPSE</c:v>
                </c:pt>
                <c:pt idx="4">
                  <c:v>MME</c:v>
                </c:pt>
                <c:pt idx="5">
                  <c:v>SGC</c:v>
                </c:pt>
                <c:pt idx="6">
                  <c:v>UPME</c:v>
                </c:pt>
              </c:strCache>
            </c:strRef>
          </c:cat>
          <c:val>
            <c:numRef>
              <c:f>SECTOR!$C$4:$C$10</c:f>
              <c:numCache>
                <c:formatCode>0.0</c:formatCode>
                <c:ptCount val="7"/>
                <c:pt idx="0">
                  <c:v>1.6</c:v>
                </c:pt>
                <c:pt idx="1">
                  <c:v>1.75</c:v>
                </c:pt>
                <c:pt idx="2">
                  <c:v>1.45</c:v>
                </c:pt>
                <c:pt idx="3">
                  <c:v>2.0499999999999998</c:v>
                </c:pt>
                <c:pt idx="4">
                  <c:v>1.3</c:v>
                </c:pt>
                <c:pt idx="5">
                  <c:v>2.15</c:v>
                </c:pt>
                <c:pt idx="6">
                  <c:v>2.35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B7-46A3-A456-0228DBD1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183760"/>
        <c:axId val="297187288"/>
      </c:radarChart>
      <c:catAx>
        <c:axId val="29718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7288"/>
        <c:crosses val="autoZero"/>
        <c:auto val="1"/>
        <c:lblAlgn val="ctr"/>
        <c:lblOffset val="100"/>
        <c:noMultiLvlLbl val="0"/>
      </c:catAx>
      <c:valAx>
        <c:axId val="29718728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37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ANH - AE por</a:t>
            </a:r>
            <a:r>
              <a:rPr lang="en-US" sz="1400" b="1" baseline="0"/>
              <a:t>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1"/>
          <c:order val="0"/>
          <c:tx>
            <c:strRef>
              <c:f>ANH!$C$3</c:f>
              <c:strCache>
                <c:ptCount val="1"/>
                <c:pt idx="0">
                  <c:v>Puntaje ANH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ANH!$A$4:$A$8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ANH!$C$4:$C$8</c:f>
              <c:numCache>
                <c:formatCode>0.0</c:formatCode>
                <c:ptCount val="5"/>
                <c:pt idx="0">
                  <c:v>1.75</c:v>
                </c:pt>
                <c:pt idx="1">
                  <c:v>1.75</c:v>
                </c:pt>
                <c:pt idx="2">
                  <c:v>2</c:v>
                </c:pt>
                <c:pt idx="3">
                  <c:v>1.5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8B-4EC5-83C3-7D91C3E3A4B2}"/>
            </c:ext>
          </c:extLst>
        </c:ser>
        <c:ser>
          <c:idx val="0"/>
          <c:order val="1"/>
          <c:tx>
            <c:strRef>
              <c:f>ANH!$E$3</c:f>
              <c:strCache>
                <c:ptCount val="1"/>
                <c:pt idx="0">
                  <c:v>Puntaje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ANH!$A$4:$A$8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ANH!$E$4:$E$8</c:f>
              <c:numCache>
                <c:formatCode>0.0</c:formatCode>
                <c:ptCount val="5"/>
                <c:pt idx="0">
                  <c:v>1.8928571428571428</c:v>
                </c:pt>
                <c:pt idx="1">
                  <c:v>1.5714285714285714</c:v>
                </c:pt>
                <c:pt idx="2">
                  <c:v>1.8928571428571428</c:v>
                </c:pt>
                <c:pt idx="3">
                  <c:v>1.8571428571428572</c:v>
                </c:pt>
                <c:pt idx="4">
                  <c:v>1.8214285714285714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8F-440F-9306-C56C7460D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181016"/>
        <c:axId val="297187680"/>
      </c:radarChart>
      <c:catAx>
        <c:axId val="297181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7680"/>
        <c:crosses val="autoZero"/>
        <c:auto val="1"/>
        <c:lblAlgn val="ctr"/>
        <c:lblOffset val="100"/>
        <c:noMultiLvlLbl val="0"/>
      </c:catAx>
      <c:valAx>
        <c:axId val="29718768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10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ANH - AE por</a:t>
            </a:r>
            <a:r>
              <a:rPr lang="en-US" sz="1400" b="1" baseline="0"/>
              <a:t>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1"/>
          <c:order val="0"/>
          <c:tx>
            <c:strRef>
              <c:f>ANH!$B$3</c:f>
              <c:strCache>
                <c:ptCount val="1"/>
                <c:pt idx="0">
                  <c:v>Porcentaje ANH</c:v>
                </c:pt>
              </c:strCache>
            </c:strRef>
          </c:tx>
          <c:spPr>
            <a:ln w="3492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ANH!$A$4:$A$8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ANH!$B$4:$B$8</c:f>
              <c:numCache>
                <c:formatCode>0%</c:formatCode>
                <c:ptCount val="5"/>
                <c:pt idx="0">
                  <c:v>0.58333333333333337</c:v>
                </c:pt>
                <c:pt idx="1">
                  <c:v>0.58333333333333337</c:v>
                </c:pt>
                <c:pt idx="2">
                  <c:v>0.66666666666666663</c:v>
                </c:pt>
                <c:pt idx="3">
                  <c:v>0.5</c:v>
                </c:pt>
                <c:pt idx="4">
                  <c:v>0.33333333333333331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C0-4B76-B764-2A4F8777CFB4}"/>
            </c:ext>
          </c:extLst>
        </c:ser>
        <c:ser>
          <c:idx val="0"/>
          <c:order val="1"/>
          <c:tx>
            <c:strRef>
              <c:f>ANH!$D$3</c:f>
              <c:strCache>
                <c:ptCount val="1"/>
                <c:pt idx="0">
                  <c:v>Promedio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alpha val="86000"/>
                  </a:schemeClr>
                </a:solidFill>
              </a:ln>
              <a:effectLst/>
            </c:spPr>
          </c:marker>
          <c:cat>
            <c:strRef>
              <c:f>ANH!$A$4:$A$8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ANH!$D$4:$D$8</c:f>
              <c:numCache>
                <c:formatCode>0%</c:formatCode>
                <c:ptCount val="5"/>
                <c:pt idx="0">
                  <c:v>0.63095238095238104</c:v>
                </c:pt>
                <c:pt idx="1">
                  <c:v>0.52380952380952384</c:v>
                </c:pt>
                <c:pt idx="2">
                  <c:v>0.63095238095238082</c:v>
                </c:pt>
                <c:pt idx="3">
                  <c:v>0.61904761904761896</c:v>
                </c:pt>
                <c:pt idx="4">
                  <c:v>0.6071428571428571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37-4550-B018-3AB8B01BF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182584"/>
        <c:axId val="297181408"/>
      </c:radarChart>
      <c:catAx>
        <c:axId val="29718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1408"/>
        <c:crosses val="autoZero"/>
        <c:auto val="1"/>
        <c:lblAlgn val="ctr"/>
        <c:lblOffset val="100"/>
        <c:noMultiLvlLbl val="0"/>
      </c:catAx>
      <c:valAx>
        <c:axId val="2971814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25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ANM - AE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1"/>
          <c:order val="0"/>
          <c:tx>
            <c:strRef>
              <c:f>ANM!$C$3</c:f>
              <c:strCache>
                <c:ptCount val="1"/>
                <c:pt idx="0">
                  <c:v>Puntaje ANM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ANM!$A$4:$A$8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ANM!$C$4:$C$8</c:f>
              <c:numCache>
                <c:formatCode>0.0</c:formatCode>
                <c:ptCount val="5"/>
                <c:pt idx="0">
                  <c:v>2</c:v>
                </c:pt>
                <c:pt idx="1">
                  <c:v>1.75</c:v>
                </c:pt>
                <c:pt idx="2">
                  <c:v>1.5</c:v>
                </c:pt>
                <c:pt idx="3">
                  <c:v>2</c:v>
                </c:pt>
                <c:pt idx="4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A0-4264-9AF5-E47E6A232F1E}"/>
            </c:ext>
          </c:extLst>
        </c:ser>
        <c:ser>
          <c:idx val="0"/>
          <c:order val="1"/>
          <c:tx>
            <c:strRef>
              <c:f>ANM!$E$3</c:f>
              <c:strCache>
                <c:ptCount val="1"/>
                <c:pt idx="0">
                  <c:v>Puntaje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ANM!$A$4:$A$8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ANM!$E$4:$E$8</c:f>
              <c:numCache>
                <c:formatCode>0.0</c:formatCode>
                <c:ptCount val="5"/>
                <c:pt idx="0">
                  <c:v>1.8928571428571428</c:v>
                </c:pt>
                <c:pt idx="1">
                  <c:v>1.5714285714285714</c:v>
                </c:pt>
                <c:pt idx="2">
                  <c:v>1.8928571428571428</c:v>
                </c:pt>
                <c:pt idx="3">
                  <c:v>1.8571428571428572</c:v>
                </c:pt>
                <c:pt idx="4">
                  <c:v>1.8214285714285714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4E-45F4-91D5-9821CEEF2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186504"/>
        <c:axId val="297181800"/>
      </c:radarChart>
      <c:catAx>
        <c:axId val="29718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1800"/>
        <c:crosses val="autoZero"/>
        <c:auto val="1"/>
        <c:lblAlgn val="ctr"/>
        <c:lblOffset val="100"/>
        <c:noMultiLvlLbl val="0"/>
      </c:catAx>
      <c:valAx>
        <c:axId val="29718180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6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ANM - AE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ANM!$B$3</c:f>
              <c:strCache>
                <c:ptCount val="1"/>
                <c:pt idx="0">
                  <c:v>Porcentaje ANM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ANM!$A$4:$A$8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ANM!$B$4:$B$8</c:f>
              <c:numCache>
                <c:formatCode>0%</c:formatCode>
                <c:ptCount val="5"/>
                <c:pt idx="0">
                  <c:v>0.66666666666666663</c:v>
                </c:pt>
                <c:pt idx="1">
                  <c:v>0.58333333333333337</c:v>
                </c:pt>
                <c:pt idx="2">
                  <c:v>0.5</c:v>
                </c:pt>
                <c:pt idx="3">
                  <c:v>0.66666666666666663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61-42DB-88DE-048B2ECCA5E9}"/>
            </c:ext>
          </c:extLst>
        </c:ser>
        <c:ser>
          <c:idx val="1"/>
          <c:order val="1"/>
          <c:tx>
            <c:strRef>
              <c:f>ANM!$D$3</c:f>
              <c:strCache>
                <c:ptCount val="1"/>
                <c:pt idx="0">
                  <c:v>Promedio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alpha val="94000"/>
                  </a:schemeClr>
                </a:solidFill>
              </a:ln>
              <a:effectLst/>
            </c:spPr>
          </c:marker>
          <c:cat>
            <c:strRef>
              <c:f>ANM!$A$4:$A$8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ANM!$D$4:$D$8</c:f>
              <c:numCache>
                <c:formatCode>0%</c:formatCode>
                <c:ptCount val="5"/>
                <c:pt idx="0">
                  <c:v>0.63095238095238104</c:v>
                </c:pt>
                <c:pt idx="1">
                  <c:v>0.52380952380952384</c:v>
                </c:pt>
                <c:pt idx="2">
                  <c:v>0.63095238095238082</c:v>
                </c:pt>
                <c:pt idx="3">
                  <c:v>0.61904761904761896</c:v>
                </c:pt>
                <c:pt idx="4">
                  <c:v>0.6071428571428571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21-4F82-A084-982875929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182192"/>
        <c:axId val="297188072"/>
      </c:radarChart>
      <c:catAx>
        <c:axId val="29718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8072"/>
        <c:crosses val="autoZero"/>
        <c:auto val="1"/>
        <c:lblAlgn val="ctr"/>
        <c:lblOffset val="100"/>
        <c:noMultiLvlLbl val="0"/>
      </c:catAx>
      <c:valAx>
        <c:axId val="2971880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219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CREG - AE por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CREG!$C$2</c:f>
              <c:strCache>
                <c:ptCount val="1"/>
                <c:pt idx="0">
                  <c:v>Puntaje CREG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CREG!$A$3:$A$7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CREG!$C$3:$C$7</c:f>
              <c:numCache>
                <c:formatCode>0.0</c:formatCode>
                <c:ptCount val="5"/>
                <c:pt idx="0">
                  <c:v>1.25</c:v>
                </c:pt>
                <c:pt idx="1">
                  <c:v>1.5</c:v>
                </c:pt>
                <c:pt idx="2">
                  <c:v>1.25</c:v>
                </c:pt>
                <c:pt idx="3">
                  <c:v>1.5</c:v>
                </c:pt>
                <c:pt idx="4">
                  <c:v>1.75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BE-4EB2-BC28-F638CDA9F094}"/>
            </c:ext>
          </c:extLst>
        </c:ser>
        <c:ser>
          <c:idx val="1"/>
          <c:order val="1"/>
          <c:tx>
            <c:strRef>
              <c:f>CREG!$E$2</c:f>
              <c:strCache>
                <c:ptCount val="1"/>
                <c:pt idx="0">
                  <c:v>Puntaje Sectorial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CREG!$A$3:$A$7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CREG!$E$3:$E$7</c:f>
              <c:numCache>
                <c:formatCode>0.0</c:formatCode>
                <c:ptCount val="5"/>
                <c:pt idx="0">
                  <c:v>1.8928571428571428</c:v>
                </c:pt>
                <c:pt idx="1">
                  <c:v>1.5714285714285714</c:v>
                </c:pt>
                <c:pt idx="2">
                  <c:v>1.8928571428571428</c:v>
                </c:pt>
                <c:pt idx="3">
                  <c:v>1.8571428571428572</c:v>
                </c:pt>
                <c:pt idx="4">
                  <c:v>1.8214285714285714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35-4076-986D-49E13CE8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184544"/>
        <c:axId val="297186112"/>
      </c:radarChart>
      <c:catAx>
        <c:axId val="29718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6112"/>
        <c:crosses val="autoZero"/>
        <c:auto val="1"/>
        <c:lblAlgn val="ctr"/>
        <c:lblOffset val="100"/>
        <c:noMultiLvlLbl val="0"/>
      </c:catAx>
      <c:valAx>
        <c:axId val="29718611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1845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2486024</xdr:colOff>
      <xdr:row>2</xdr:row>
      <xdr:rowOff>0</xdr:rowOff>
    </xdr:from>
    <xdr:to>
      <xdr:col>16</xdr:col>
      <xdr:colOff>257173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D00CAD7-C9DA-0AA3-49BF-30FF75711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1828799</xdr:colOff>
      <xdr:row>27</xdr:row>
      <xdr:rowOff>119061</xdr:rowOff>
    </xdr:from>
    <xdr:to>
      <xdr:col>8</xdr:col>
      <xdr:colOff>1866900</xdr:colOff>
      <xdr:row>47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5216243F-D92C-1FD8-BD12-6A795F59D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827484</xdr:colOff>
      <xdr:row>55</xdr:row>
      <xdr:rowOff>107156</xdr:rowOff>
    </xdr:from>
    <xdr:to>
      <xdr:col>8</xdr:col>
      <xdr:colOff>928687</xdr:colOff>
      <xdr:row>73</xdr:row>
      <xdr:rowOff>166688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2F90EE28-053F-589B-2867-6B411581E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190501</xdr:colOff>
      <xdr:row>2</xdr:row>
      <xdr:rowOff>0</xdr:rowOff>
    </xdr:from>
    <xdr:to>
      <xdr:col>8</xdr:col>
      <xdr:colOff>2419350</xdr:colOff>
      <xdr:row>19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E38CA827-A88F-4902-831D-D48F6987C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1270000</xdr:colOff>
      <xdr:row>2</xdr:row>
      <xdr:rowOff>45244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E5F95AA0-F582-11F2-5999-50E5C812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231900" cy="692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152400</xdr:rowOff>
    </xdr:from>
    <xdr:to>
      <xdr:col>6</xdr:col>
      <xdr:colOff>752474</xdr:colOff>
      <xdr:row>31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1E726EBC-AB7A-A790-3FFA-11641A76A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447675</xdr:colOff>
      <xdr:row>10</xdr:row>
      <xdr:rowOff>142875</xdr:rowOff>
    </xdr:from>
    <xdr:to>
      <xdr:col>15</xdr:col>
      <xdr:colOff>714374</xdr:colOff>
      <xdr:row>31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D055E006-914E-4C09-8433-AB7C0424B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180974</xdr:rowOff>
    </xdr:from>
    <xdr:to>
      <xdr:col>6</xdr:col>
      <xdr:colOff>752475</xdr:colOff>
      <xdr:row>30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7353B422-E541-6225-7F58-6C9D32345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9</xdr:row>
      <xdr:rowOff>171450</xdr:rowOff>
    </xdr:from>
    <xdr:to>
      <xdr:col>15</xdr:col>
      <xdr:colOff>581025</xdr:colOff>
      <xdr:row>30</xdr:row>
      <xdr:rowOff>76201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F9608838-AF72-4074-804A-17B2AF0A4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180975</xdr:rowOff>
    </xdr:from>
    <xdr:to>
      <xdr:col>7</xdr:col>
      <xdr:colOff>342900</xdr:colOff>
      <xdr:row>30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146DC00E-DBF0-3EFC-2DB3-C8AF0C64B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695325</xdr:colOff>
      <xdr:row>9</xdr:row>
      <xdr:rowOff>0</xdr:rowOff>
    </xdr:from>
    <xdr:to>
      <xdr:col>16</xdr:col>
      <xdr:colOff>581025</xdr:colOff>
      <xdr:row>30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89B9B0F6-0D62-4ADF-BA2E-EA1CFA2E4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28575</xdr:rowOff>
    </xdr:from>
    <xdr:to>
      <xdr:col>7</xdr:col>
      <xdr:colOff>9525</xdr:colOff>
      <xdr:row>28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C53DFE40-048B-C365-BDD4-77D504DE0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8</xdr:row>
      <xdr:rowOff>28575</xdr:rowOff>
    </xdr:from>
    <xdr:to>
      <xdr:col>15</xdr:col>
      <xdr:colOff>600075</xdr:colOff>
      <xdr:row>28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D86D7AF-D34C-45E2-9B32-D0991534F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171449</xdr:rowOff>
    </xdr:from>
    <xdr:to>
      <xdr:col>7</xdr:col>
      <xdr:colOff>66675</xdr:colOff>
      <xdr:row>28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D50271C3-0AE5-304A-954D-0DA47C11D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7</xdr:row>
      <xdr:rowOff>171450</xdr:rowOff>
    </xdr:from>
    <xdr:to>
      <xdr:col>15</xdr:col>
      <xdr:colOff>628650</xdr:colOff>
      <xdr:row>28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254B86A3-9C98-4571-A2F7-D43375445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57150</xdr:rowOff>
    </xdr:from>
    <xdr:to>
      <xdr:col>7</xdr:col>
      <xdr:colOff>571500</xdr:colOff>
      <xdr:row>30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AA91A21-79F4-384B-57F3-9F94927E9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752475</xdr:colOff>
      <xdr:row>8</xdr:row>
      <xdr:rowOff>66675</xdr:rowOff>
    </xdr:from>
    <xdr:to>
      <xdr:col>17</xdr:col>
      <xdr:colOff>104775</xdr:colOff>
      <xdr:row>30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87CA6D0A-005E-4B82-A1D5-F93FF0389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28575</xdr:rowOff>
    </xdr:from>
    <xdr:to>
      <xdr:col>7</xdr:col>
      <xdr:colOff>190501</xdr:colOff>
      <xdr:row>29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E5EF0AC-30D2-DBFC-8692-7BE07579F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438150</xdr:colOff>
      <xdr:row>9</xdr:row>
      <xdr:rowOff>19050</xdr:rowOff>
    </xdr:from>
    <xdr:to>
      <xdr:col>16</xdr:col>
      <xdr:colOff>171450</xdr:colOff>
      <xdr:row>29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8A05638B-1151-49F6-A865-7B977C4B5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ANH/GI_02%20Brechas%20Arquitectura%20Empresarial_MME-2204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ANM/Brechas%20Arquitectura%20Empresarial%20v1.1%20-%20AN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CREG/GI_02%20Brechas%20Arquitectura%20Empresarial_CREG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IPSE/GI_02%20Brechas%20Arquitectura%20Empresarial_MME%20Diligenciado%20IPS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MME/GI_02%20Brechas%20Arquitectura%20Empresarial_Diligenciado_MM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SGC/GI_02%20Brechas%20Arquitectura%20Empresarial_MME%20v.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UPME/GI_02%20Brechas%20Arquitectura%20Empresar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0.5</v>
          </cell>
        </row>
        <row r="9">
          <cell r="O9">
            <v>0.25</v>
          </cell>
        </row>
        <row r="11">
          <cell r="O11">
            <v>0.25</v>
          </cell>
        </row>
        <row r="13">
          <cell r="O13">
            <v>0.75</v>
          </cell>
        </row>
        <row r="16">
          <cell r="O16">
            <v>0.75</v>
          </cell>
        </row>
        <row r="18">
          <cell r="O18">
            <v>0.5</v>
          </cell>
        </row>
        <row r="20">
          <cell r="O20">
            <v>0.25</v>
          </cell>
        </row>
        <row r="22">
          <cell r="O22">
            <v>0.25</v>
          </cell>
        </row>
        <row r="25">
          <cell r="O25">
            <v>0.25</v>
          </cell>
        </row>
        <row r="27">
          <cell r="O27">
            <v>0.75</v>
          </cell>
        </row>
        <row r="29">
          <cell r="O29">
            <v>0.5</v>
          </cell>
        </row>
        <row r="31">
          <cell r="O31">
            <v>0.5</v>
          </cell>
        </row>
        <row r="34">
          <cell r="O34">
            <v>0.5</v>
          </cell>
        </row>
        <row r="36">
          <cell r="O36">
            <v>0.5</v>
          </cell>
        </row>
        <row r="38">
          <cell r="O38">
            <v>0.25</v>
          </cell>
        </row>
        <row r="40">
          <cell r="O40">
            <v>0.25</v>
          </cell>
        </row>
        <row r="43">
          <cell r="O43">
            <v>0.5</v>
          </cell>
        </row>
        <row r="47">
          <cell r="O47">
            <v>0</v>
          </cell>
        </row>
        <row r="49">
          <cell r="O49">
            <v>0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ocimiento"/>
      <sheetName val="Gráfico"/>
      <sheetName val="Media"/>
      <sheetName val="Créditos"/>
    </sheetNames>
    <sheetDataSet>
      <sheetData sheetId="0">
        <row r="6">
          <cell r="O6">
            <v>0.5</v>
          </cell>
        </row>
        <row r="8">
          <cell r="O8">
            <v>0.25</v>
          </cell>
        </row>
        <row r="10">
          <cell r="O10">
            <v>0.5</v>
          </cell>
        </row>
        <row r="12">
          <cell r="O12">
            <v>0.75</v>
          </cell>
        </row>
        <row r="15">
          <cell r="O15">
            <v>0.75</v>
          </cell>
        </row>
        <row r="17">
          <cell r="O17">
            <v>0.25</v>
          </cell>
        </row>
        <row r="19">
          <cell r="O19">
            <v>0.5</v>
          </cell>
        </row>
        <row r="21">
          <cell r="O21">
            <v>0.25</v>
          </cell>
        </row>
        <row r="24">
          <cell r="O24">
            <v>0.25</v>
          </cell>
        </row>
        <row r="26">
          <cell r="O26">
            <v>0.5</v>
          </cell>
        </row>
        <row r="28">
          <cell r="O28">
            <v>0.25</v>
          </cell>
        </row>
        <row r="30">
          <cell r="O30">
            <v>0.5</v>
          </cell>
        </row>
        <row r="33">
          <cell r="O33">
            <v>0.5</v>
          </cell>
        </row>
        <row r="35">
          <cell r="O35">
            <v>0.25</v>
          </cell>
        </row>
        <row r="37">
          <cell r="O37">
            <v>0.5</v>
          </cell>
        </row>
        <row r="39">
          <cell r="O39">
            <v>0.75</v>
          </cell>
        </row>
        <row r="42">
          <cell r="O42">
            <v>0.5</v>
          </cell>
        </row>
        <row r="46">
          <cell r="O46">
            <v>0.25</v>
          </cell>
        </row>
        <row r="48">
          <cell r="O48">
            <v>0.5</v>
          </cell>
        </row>
      </sheetData>
      <sheetData sheetId="1"/>
      <sheetData sheetId="2">
        <row r="1">
          <cell r="D1" t="str">
            <v>Porcentaje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0.5</v>
          </cell>
        </row>
        <row r="9">
          <cell r="O9">
            <v>0.25</v>
          </cell>
        </row>
        <row r="11">
          <cell r="O11">
            <v>0.25</v>
          </cell>
        </row>
        <row r="13">
          <cell r="O13">
            <v>0.25</v>
          </cell>
        </row>
        <row r="16">
          <cell r="O16">
            <v>0.5</v>
          </cell>
        </row>
        <row r="18">
          <cell r="O18">
            <v>0.25</v>
          </cell>
        </row>
        <row r="20">
          <cell r="O20">
            <v>0.5</v>
          </cell>
        </row>
        <row r="22">
          <cell r="O22">
            <v>0.25</v>
          </cell>
        </row>
        <row r="25">
          <cell r="O25">
            <v>0.25</v>
          </cell>
        </row>
        <row r="27">
          <cell r="O27">
            <v>0.5</v>
          </cell>
        </row>
        <row r="29">
          <cell r="O29">
            <v>0.25</v>
          </cell>
        </row>
        <row r="31">
          <cell r="O31">
            <v>0.25</v>
          </cell>
        </row>
        <row r="34">
          <cell r="O34">
            <v>0.25</v>
          </cell>
        </row>
        <row r="36">
          <cell r="O36">
            <v>0.25</v>
          </cell>
        </row>
        <row r="38">
          <cell r="O38">
            <v>0.25</v>
          </cell>
        </row>
        <row r="40">
          <cell r="O40">
            <v>0.75</v>
          </cell>
        </row>
        <row r="43">
          <cell r="O43">
            <v>0.5</v>
          </cell>
        </row>
        <row r="47">
          <cell r="O47">
            <v>0.75</v>
          </cell>
        </row>
        <row r="49">
          <cell r="O49">
            <v>0.25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0.5</v>
          </cell>
        </row>
        <row r="9">
          <cell r="O9">
            <v>0.5</v>
          </cell>
        </row>
        <row r="11">
          <cell r="O11">
            <v>0.5</v>
          </cell>
        </row>
        <row r="13">
          <cell r="O13">
            <v>0.5</v>
          </cell>
        </row>
        <row r="16">
          <cell r="O16">
            <v>0.5</v>
          </cell>
        </row>
        <row r="18">
          <cell r="O18">
            <v>0.5</v>
          </cell>
        </row>
        <row r="20">
          <cell r="O20">
            <v>0.5</v>
          </cell>
        </row>
        <row r="22">
          <cell r="O22">
            <v>0.5</v>
          </cell>
        </row>
        <row r="25">
          <cell r="O25">
            <v>0.5</v>
          </cell>
        </row>
        <row r="27">
          <cell r="O27">
            <v>0.5</v>
          </cell>
        </row>
        <row r="29">
          <cell r="O29">
            <v>0.5</v>
          </cell>
        </row>
        <row r="31">
          <cell r="O31">
            <v>0.5</v>
          </cell>
        </row>
        <row r="34">
          <cell r="O34">
            <v>0.5</v>
          </cell>
        </row>
        <row r="36">
          <cell r="O36">
            <v>0.5</v>
          </cell>
        </row>
        <row r="38">
          <cell r="O38">
            <v>0.75</v>
          </cell>
        </row>
        <row r="40">
          <cell r="O40">
            <v>0.5</v>
          </cell>
        </row>
        <row r="43">
          <cell r="O43">
            <v>0.75</v>
          </cell>
        </row>
        <row r="47">
          <cell r="O47">
            <v>0.25</v>
          </cell>
        </row>
        <row r="49">
          <cell r="O49">
            <v>0.5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0.25</v>
          </cell>
        </row>
        <row r="9">
          <cell r="O9">
            <v>0.25</v>
          </cell>
        </row>
        <row r="11">
          <cell r="O11">
            <v>0.25</v>
          </cell>
        </row>
        <row r="13">
          <cell r="O13">
            <v>0.75</v>
          </cell>
        </row>
        <row r="16">
          <cell r="O16">
            <v>0.25</v>
          </cell>
        </row>
        <row r="18">
          <cell r="O18">
            <v>0.25</v>
          </cell>
        </row>
        <row r="20">
          <cell r="O20">
            <v>0.25</v>
          </cell>
        </row>
        <row r="22">
          <cell r="O22">
            <v>0.5</v>
          </cell>
        </row>
        <row r="25">
          <cell r="O25">
            <v>0.5</v>
          </cell>
        </row>
        <row r="27">
          <cell r="O27">
            <v>0.25</v>
          </cell>
        </row>
        <row r="29">
          <cell r="O29">
            <v>0.25</v>
          </cell>
        </row>
        <row r="31">
          <cell r="O31">
            <v>0.5</v>
          </cell>
        </row>
        <row r="34">
          <cell r="O34">
            <v>0.25</v>
          </cell>
        </row>
        <row r="36">
          <cell r="O36">
            <v>0.25</v>
          </cell>
        </row>
        <row r="38">
          <cell r="O38">
            <v>0.25</v>
          </cell>
        </row>
        <row r="40">
          <cell r="O40">
            <v>0.25</v>
          </cell>
        </row>
        <row r="43">
          <cell r="O43">
            <v>0.25</v>
          </cell>
        </row>
        <row r="47">
          <cell r="O47">
            <v>0.5</v>
          </cell>
        </row>
        <row r="49">
          <cell r="O49">
            <v>0.25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0.5</v>
          </cell>
        </row>
        <row r="9">
          <cell r="O9">
            <v>0.75</v>
          </cell>
        </row>
        <row r="11">
          <cell r="O11">
            <v>0.75</v>
          </cell>
        </row>
        <row r="13">
          <cell r="O13">
            <v>0.25</v>
          </cell>
        </row>
        <row r="16">
          <cell r="O16">
            <v>0.25</v>
          </cell>
        </row>
        <row r="18">
          <cell r="O18">
            <v>0.5</v>
          </cell>
        </row>
        <row r="20">
          <cell r="O20">
            <v>0.5</v>
          </cell>
        </row>
        <row r="22">
          <cell r="O22">
            <v>0.5</v>
          </cell>
        </row>
        <row r="25">
          <cell r="O25">
            <v>0.5</v>
          </cell>
        </row>
        <row r="27">
          <cell r="O27">
            <v>0.5</v>
          </cell>
        </row>
        <row r="29">
          <cell r="O29">
            <v>0.5</v>
          </cell>
        </row>
        <row r="31">
          <cell r="O31">
            <v>0.5</v>
          </cell>
        </row>
        <row r="34">
          <cell r="O34">
            <v>0.5</v>
          </cell>
        </row>
        <row r="36">
          <cell r="O36">
            <v>0.5</v>
          </cell>
        </row>
        <row r="38">
          <cell r="O38">
            <v>0.5</v>
          </cell>
        </row>
        <row r="40">
          <cell r="O40">
            <v>0.75</v>
          </cell>
        </row>
        <row r="43">
          <cell r="O43">
            <v>0.75</v>
          </cell>
        </row>
        <row r="47">
          <cell r="O47">
            <v>0.75</v>
          </cell>
        </row>
        <row r="49">
          <cell r="O49">
            <v>0.5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0.75</v>
          </cell>
        </row>
        <row r="9">
          <cell r="O9">
            <v>0.5</v>
          </cell>
        </row>
        <row r="11">
          <cell r="O11">
            <v>0.75</v>
          </cell>
        </row>
        <row r="13">
          <cell r="O13">
            <v>0.5</v>
          </cell>
        </row>
        <row r="16">
          <cell r="O16">
            <v>0.5</v>
          </cell>
        </row>
        <row r="18">
          <cell r="O18">
            <v>0</v>
          </cell>
        </row>
        <row r="20">
          <cell r="O20">
            <v>0.5</v>
          </cell>
        </row>
        <row r="22">
          <cell r="O22">
            <v>0</v>
          </cell>
        </row>
        <row r="25">
          <cell r="O25">
            <v>0.75</v>
          </cell>
        </row>
        <row r="27">
          <cell r="O27">
            <v>0.75</v>
          </cell>
        </row>
        <row r="29">
          <cell r="O29">
            <v>0.75</v>
          </cell>
        </row>
        <row r="31">
          <cell r="O31">
            <v>0.75</v>
          </cell>
        </row>
        <row r="34">
          <cell r="O34">
            <v>0.5</v>
          </cell>
        </row>
        <row r="36">
          <cell r="O36">
            <v>0.5</v>
          </cell>
        </row>
        <row r="38">
          <cell r="O38">
            <v>0.75</v>
          </cell>
        </row>
        <row r="40">
          <cell r="O40">
            <v>0.75</v>
          </cell>
        </row>
        <row r="43">
          <cell r="O43">
            <v>0.75</v>
          </cell>
        </row>
        <row r="47">
          <cell r="O47">
            <v>0.75</v>
          </cell>
        </row>
        <row r="49">
          <cell r="O49">
            <v>0.75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Normal="100" workbookViewId="0">
      <selection activeCell="B14" sqref="B14"/>
    </sheetView>
  </sheetViews>
  <sheetFormatPr baseColWidth="10" defaultColWidth="11.42578125" defaultRowHeight="15" x14ac:dyDescent="0.25"/>
  <cols>
    <col min="1" max="1" width="28.85546875" bestFit="1" customWidth="1"/>
    <col min="2" max="2" width="19.85546875" bestFit="1" customWidth="1"/>
    <col min="3" max="3" width="9.7109375" bestFit="1" customWidth="1"/>
    <col min="9" max="9" width="34.140625" bestFit="1" customWidth="1"/>
  </cols>
  <sheetData>
    <row r="1" spans="1:17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36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x14ac:dyDescent="0.25">
      <c r="A3" s="23" t="s">
        <v>0</v>
      </c>
      <c r="B3" s="24" t="s">
        <v>1</v>
      </c>
      <c r="C3" s="25" t="s">
        <v>2</v>
      </c>
    </row>
    <row r="4" spans="1:17" x14ac:dyDescent="0.25">
      <c r="A4" s="1" t="s">
        <v>3</v>
      </c>
      <c r="B4" s="2">
        <f>$B$27</f>
        <v>0.53333333333333344</v>
      </c>
      <c r="C4" s="8">
        <f>B55</f>
        <v>1.6</v>
      </c>
    </row>
    <row r="5" spans="1:17" x14ac:dyDescent="0.25">
      <c r="A5" s="1" t="s">
        <v>4</v>
      </c>
      <c r="B5" s="2">
        <f>$C$27</f>
        <v>0.58333333333333326</v>
      </c>
      <c r="C5" s="8">
        <f>C55</f>
        <v>1.75</v>
      </c>
    </row>
    <row r="6" spans="1:17" x14ac:dyDescent="0.25">
      <c r="A6" s="1" t="s">
        <v>5</v>
      </c>
      <c r="B6" s="2">
        <f>$D$27</f>
        <v>0.48333333333333339</v>
      </c>
      <c r="C6" s="8">
        <f>D55</f>
        <v>1.45</v>
      </c>
    </row>
    <row r="7" spans="1:17" x14ac:dyDescent="0.25">
      <c r="A7" s="1" t="s">
        <v>6</v>
      </c>
      <c r="B7" s="2">
        <f>$E$27</f>
        <v>0.68333333333333335</v>
      </c>
      <c r="C7" s="8">
        <f>E55</f>
        <v>2.0499999999999998</v>
      </c>
    </row>
    <row r="8" spans="1:17" x14ac:dyDescent="0.25">
      <c r="A8" s="1" t="s">
        <v>7</v>
      </c>
      <c r="B8" s="2">
        <f>$F$27</f>
        <v>0.43333333333333329</v>
      </c>
      <c r="C8" s="8">
        <f>F55</f>
        <v>1.3</v>
      </c>
    </row>
    <row r="9" spans="1:17" x14ac:dyDescent="0.25">
      <c r="A9" s="1" t="s">
        <v>8</v>
      </c>
      <c r="B9" s="2">
        <f>$G$27</f>
        <v>0.71666666666666667</v>
      </c>
      <c r="C9" s="8">
        <f>G55</f>
        <v>2.15</v>
      </c>
    </row>
    <row r="10" spans="1:17" x14ac:dyDescent="0.25">
      <c r="A10" s="1" t="s">
        <v>9</v>
      </c>
      <c r="B10" s="2">
        <f>$H$27</f>
        <v>0.78333333333333344</v>
      </c>
      <c r="C10" s="8">
        <f>H55</f>
        <v>2.35</v>
      </c>
    </row>
    <row r="11" spans="1:17" ht="15.75" thickBot="1" x14ac:dyDescent="0.3">
      <c r="A11" s="15" t="s">
        <v>10</v>
      </c>
      <c r="B11" s="16">
        <f>AVERAGE(B4:B10)</f>
        <v>0.60238095238095235</v>
      </c>
      <c r="C11" s="17">
        <f>AVERAGE(C4:C10)</f>
        <v>1.8071428571428572</v>
      </c>
    </row>
    <row r="21" spans="1:9" x14ac:dyDescent="0.25">
      <c r="A21" s="18" t="s">
        <v>11</v>
      </c>
      <c r="B21" s="18" t="s">
        <v>3</v>
      </c>
      <c r="C21" s="18" t="s">
        <v>4</v>
      </c>
      <c r="D21" s="18" t="s">
        <v>5</v>
      </c>
      <c r="E21" s="18" t="s">
        <v>6</v>
      </c>
      <c r="F21" s="18" t="s">
        <v>7</v>
      </c>
      <c r="G21" s="18" t="s">
        <v>8</v>
      </c>
      <c r="H21" s="19" t="s">
        <v>9</v>
      </c>
      <c r="I21" s="19" t="s">
        <v>12</v>
      </c>
    </row>
    <row r="22" spans="1:9" x14ac:dyDescent="0.25">
      <c r="A22" s="20" t="s">
        <v>13</v>
      </c>
      <c r="B22" s="3">
        <f>ANH!B4</f>
        <v>0.58333333333333337</v>
      </c>
      <c r="C22" s="3">
        <f>ANM!B4</f>
        <v>0.66666666666666663</v>
      </c>
      <c r="D22" s="3">
        <f>CREG!B3</f>
        <v>0.41666666666666669</v>
      </c>
      <c r="E22" s="3">
        <f>IPSE!B2</f>
        <v>0.66666666666666663</v>
      </c>
      <c r="F22" s="3">
        <f>MME!B2</f>
        <v>0.5</v>
      </c>
      <c r="G22" s="3">
        <f>SGC!B2</f>
        <v>0.75</v>
      </c>
      <c r="H22" s="2">
        <f>UPME!B2</f>
        <v>0.83333333333333337</v>
      </c>
      <c r="I22" s="21">
        <f>AVERAGE(B22:H22)</f>
        <v>0.63095238095238104</v>
      </c>
    </row>
    <row r="23" spans="1:9" x14ac:dyDescent="0.25">
      <c r="A23" s="20" t="s">
        <v>14</v>
      </c>
      <c r="B23" s="3">
        <f>ANH!B5</f>
        <v>0.58333333333333337</v>
      </c>
      <c r="C23" s="3">
        <f>ANM!B5</f>
        <v>0.58333333333333337</v>
      </c>
      <c r="D23" s="3">
        <f>CREG!B4</f>
        <v>0.5</v>
      </c>
      <c r="E23" s="3">
        <f>IPSE!B3</f>
        <v>0.66666666666666663</v>
      </c>
      <c r="F23" s="3">
        <f>MME!B3</f>
        <v>0.41666666666666669</v>
      </c>
      <c r="G23" s="3">
        <f>SGC!B3</f>
        <v>0.58333333333333337</v>
      </c>
      <c r="H23" s="2">
        <f>UPME!B3</f>
        <v>0.33333333333333331</v>
      </c>
      <c r="I23" s="21">
        <f t="shared" ref="I23:I26" si="0">AVERAGE(B23:H23)</f>
        <v>0.52380952380952384</v>
      </c>
    </row>
    <row r="24" spans="1:9" x14ac:dyDescent="0.25">
      <c r="A24" s="20" t="s">
        <v>15</v>
      </c>
      <c r="B24" s="3">
        <f>ANH!B6</f>
        <v>0.66666666666666663</v>
      </c>
      <c r="C24" s="3">
        <f>ANM!B6</f>
        <v>0.5</v>
      </c>
      <c r="D24" s="3">
        <f>CREG!B5</f>
        <v>0.41666666666666669</v>
      </c>
      <c r="E24" s="3">
        <f>IPSE!B4</f>
        <v>0.66666666666666663</v>
      </c>
      <c r="F24" s="3">
        <f>MME!B4</f>
        <v>0.5</v>
      </c>
      <c r="G24" s="3">
        <f>SGC!B4</f>
        <v>0.66666666666666663</v>
      </c>
      <c r="H24" s="2">
        <f>UPME!B4</f>
        <v>1</v>
      </c>
      <c r="I24" s="21">
        <f t="shared" si="0"/>
        <v>0.63095238095238082</v>
      </c>
    </row>
    <row r="25" spans="1:9" x14ac:dyDescent="0.25">
      <c r="A25" s="20" t="s">
        <v>16</v>
      </c>
      <c r="B25" s="3">
        <f>ANH!B7</f>
        <v>0.5</v>
      </c>
      <c r="C25" s="3">
        <f>ANM!B7</f>
        <v>0.66666666666666663</v>
      </c>
      <c r="D25" s="3">
        <f>CREG!B6</f>
        <v>0.5</v>
      </c>
      <c r="E25" s="3">
        <f>IPSE!B5</f>
        <v>0.75</v>
      </c>
      <c r="F25" s="3">
        <f>MME!B5</f>
        <v>0.33333333333333331</v>
      </c>
      <c r="G25" s="3">
        <f>SGC!B5</f>
        <v>0.75</v>
      </c>
      <c r="H25" s="2">
        <f>UPME!B5</f>
        <v>0.83333333333333337</v>
      </c>
      <c r="I25" s="21">
        <f t="shared" si="0"/>
        <v>0.61904761904761896</v>
      </c>
    </row>
    <row r="26" spans="1:9" x14ac:dyDescent="0.25">
      <c r="A26" s="20" t="s">
        <v>17</v>
      </c>
      <c r="B26" s="3">
        <f>ANH!B8</f>
        <v>0.33333333333333331</v>
      </c>
      <c r="C26" s="3">
        <f>ANM!B8</f>
        <v>0.5</v>
      </c>
      <c r="D26" s="3">
        <f>CREG!B7</f>
        <v>0.58333333333333337</v>
      </c>
      <c r="E26" s="3">
        <f>IPSE!B6</f>
        <v>0.66666666666666663</v>
      </c>
      <c r="F26" s="3">
        <f>MME!B6</f>
        <v>0.41666666666666669</v>
      </c>
      <c r="G26" s="3">
        <f>SGC!B6</f>
        <v>0.83333333333333337</v>
      </c>
      <c r="H26" s="2">
        <f>UPME!B6</f>
        <v>0.91666666666666663</v>
      </c>
      <c r="I26" s="21">
        <f t="shared" si="0"/>
        <v>0.6071428571428571</v>
      </c>
    </row>
    <row r="27" spans="1:9" x14ac:dyDescent="0.25">
      <c r="A27" s="19" t="s">
        <v>1</v>
      </c>
      <c r="B27" s="21">
        <f>AVERAGE(B22:B26)</f>
        <v>0.53333333333333344</v>
      </c>
      <c r="C27" s="21">
        <f t="shared" ref="C27:H27" si="1">AVERAGE(C22:C26)</f>
        <v>0.58333333333333326</v>
      </c>
      <c r="D27" s="21">
        <f t="shared" si="1"/>
        <v>0.48333333333333339</v>
      </c>
      <c r="E27" s="21">
        <f>AVERAGE(E22:E26)</f>
        <v>0.68333333333333335</v>
      </c>
      <c r="F27" s="21">
        <f t="shared" si="1"/>
        <v>0.43333333333333329</v>
      </c>
      <c r="G27" s="21">
        <f t="shared" si="1"/>
        <v>0.71666666666666667</v>
      </c>
      <c r="H27" s="21">
        <f t="shared" si="1"/>
        <v>0.78333333333333344</v>
      </c>
      <c r="I27" s="21">
        <f>AVERAGE(I22:I26)</f>
        <v>0.60238095238095235</v>
      </c>
    </row>
    <row r="49" spans="1:9" x14ac:dyDescent="0.25">
      <c r="A49" s="18" t="s">
        <v>11</v>
      </c>
      <c r="B49" s="18" t="s">
        <v>3</v>
      </c>
      <c r="C49" s="18" t="s">
        <v>4</v>
      </c>
      <c r="D49" s="18" t="s">
        <v>5</v>
      </c>
      <c r="E49" s="18" t="s">
        <v>6</v>
      </c>
      <c r="F49" s="18" t="s">
        <v>7</v>
      </c>
      <c r="G49" s="18" t="s">
        <v>8</v>
      </c>
      <c r="H49" s="19" t="s">
        <v>9</v>
      </c>
      <c r="I49" s="19" t="s">
        <v>12</v>
      </c>
    </row>
    <row r="50" spans="1:9" x14ac:dyDescent="0.25">
      <c r="A50" s="20" t="s">
        <v>13</v>
      </c>
      <c r="B50" s="10">
        <f>ANH!C4</f>
        <v>1.75</v>
      </c>
      <c r="C50" s="10">
        <f>ANM!C4</f>
        <v>2</v>
      </c>
      <c r="D50" s="10">
        <f>CREG!C3</f>
        <v>1.25</v>
      </c>
      <c r="E50" s="10">
        <f>IPSE!C2</f>
        <v>2</v>
      </c>
      <c r="F50" s="10">
        <f>MME!C2</f>
        <v>1.5</v>
      </c>
      <c r="G50" s="10">
        <f>SGC!C2</f>
        <v>2.25</v>
      </c>
      <c r="H50" s="11">
        <f>UPME!C2</f>
        <v>2.5</v>
      </c>
      <c r="I50" s="22">
        <f>AVERAGE(B50:H50)</f>
        <v>1.8928571428571428</v>
      </c>
    </row>
    <row r="51" spans="1:9" x14ac:dyDescent="0.25">
      <c r="A51" s="20" t="s">
        <v>14</v>
      </c>
      <c r="B51" s="10">
        <f>ANH!C5</f>
        <v>1.75</v>
      </c>
      <c r="C51" s="10">
        <f>ANM!C5</f>
        <v>1.75</v>
      </c>
      <c r="D51" s="10">
        <f>CREG!C4</f>
        <v>1.5</v>
      </c>
      <c r="E51" s="10">
        <f>IPSE!C3</f>
        <v>2</v>
      </c>
      <c r="F51" s="10">
        <f>MME!C3</f>
        <v>1.25</v>
      </c>
      <c r="G51" s="10">
        <f>SGC!C3</f>
        <v>1.75</v>
      </c>
      <c r="H51" s="11">
        <f>UPME!C3</f>
        <v>1</v>
      </c>
      <c r="I51" s="22">
        <f t="shared" ref="I51:I54" si="2">AVERAGE(B51:H51)</f>
        <v>1.5714285714285714</v>
      </c>
    </row>
    <row r="52" spans="1:9" x14ac:dyDescent="0.25">
      <c r="A52" s="20" t="s">
        <v>15</v>
      </c>
      <c r="B52" s="10">
        <f>ANH!C6</f>
        <v>2</v>
      </c>
      <c r="C52" s="10">
        <f>ANM!C6</f>
        <v>1.5</v>
      </c>
      <c r="D52" s="10">
        <f>CREG!C5</f>
        <v>1.25</v>
      </c>
      <c r="E52" s="10">
        <f>IPSE!C4</f>
        <v>2</v>
      </c>
      <c r="F52" s="10">
        <f>MME!C4</f>
        <v>1.5</v>
      </c>
      <c r="G52" s="10">
        <f>SGC!C4</f>
        <v>2</v>
      </c>
      <c r="H52" s="11">
        <f>UPME!C4</f>
        <v>3</v>
      </c>
      <c r="I52" s="22">
        <f t="shared" si="2"/>
        <v>1.8928571428571428</v>
      </c>
    </row>
    <row r="53" spans="1:9" x14ac:dyDescent="0.25">
      <c r="A53" s="20" t="s">
        <v>16</v>
      </c>
      <c r="B53" s="10">
        <f>ANH!C7</f>
        <v>1.5</v>
      </c>
      <c r="C53" s="10">
        <f>ANM!C7</f>
        <v>2</v>
      </c>
      <c r="D53" s="10">
        <f>CREG!C6</f>
        <v>1.5</v>
      </c>
      <c r="E53" s="10">
        <f>IPSE!C5</f>
        <v>2.25</v>
      </c>
      <c r="F53" s="10">
        <f>MME!C5</f>
        <v>1</v>
      </c>
      <c r="G53" s="10">
        <f>SGC!C5</f>
        <v>2.25</v>
      </c>
      <c r="H53" s="11">
        <f>UPME!C5</f>
        <v>2.5</v>
      </c>
      <c r="I53" s="22">
        <f t="shared" si="2"/>
        <v>1.8571428571428572</v>
      </c>
    </row>
    <row r="54" spans="1:9" x14ac:dyDescent="0.25">
      <c r="A54" s="20" t="s">
        <v>17</v>
      </c>
      <c r="B54" s="10">
        <f>ANH!C8</f>
        <v>1</v>
      </c>
      <c r="C54" s="10">
        <f>ANM!C8</f>
        <v>1.5</v>
      </c>
      <c r="D54" s="10">
        <f>CREG!C7</f>
        <v>1.75</v>
      </c>
      <c r="E54" s="10">
        <f>IPSE!C6</f>
        <v>2</v>
      </c>
      <c r="F54" s="10">
        <f>MME!C6</f>
        <v>1.25</v>
      </c>
      <c r="G54" s="10">
        <f>SGC!C6</f>
        <v>2.5</v>
      </c>
      <c r="H54" s="11">
        <f>UPME!C6</f>
        <v>2.75</v>
      </c>
      <c r="I54" s="22">
        <f t="shared" si="2"/>
        <v>1.8214285714285714</v>
      </c>
    </row>
    <row r="55" spans="1:9" x14ac:dyDescent="0.25">
      <c r="A55" s="19" t="s">
        <v>1</v>
      </c>
      <c r="B55" s="22">
        <f>AVERAGE(B50:B54)</f>
        <v>1.6</v>
      </c>
      <c r="C55" s="22">
        <f t="shared" ref="C55:H55" si="3">AVERAGE(C50:C54)</f>
        <v>1.75</v>
      </c>
      <c r="D55" s="22">
        <f t="shared" si="3"/>
        <v>1.45</v>
      </c>
      <c r="E55" s="22">
        <f t="shared" si="3"/>
        <v>2.0499999999999998</v>
      </c>
      <c r="F55" s="22">
        <f t="shared" si="3"/>
        <v>1.3</v>
      </c>
      <c r="G55" s="22">
        <f t="shared" si="3"/>
        <v>2.15</v>
      </c>
      <c r="H55" s="22">
        <f t="shared" si="3"/>
        <v>2.35</v>
      </c>
      <c r="I55" s="22">
        <f>AVERAGE(I50:I54)</f>
        <v>1.8071428571428574</v>
      </c>
    </row>
  </sheetData>
  <mergeCells count="1">
    <mergeCell ref="A1:Q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28.85546875" bestFit="1" customWidth="1"/>
    <col min="2" max="2" width="15.28515625" bestFit="1" customWidth="1"/>
    <col min="3" max="3" width="12.28515625" bestFit="1" customWidth="1"/>
    <col min="4" max="4" width="18" bestFit="1" customWidth="1"/>
    <col min="5" max="5" width="16.28515625" bestFit="1" customWidth="1"/>
  </cols>
  <sheetData>
    <row r="2" spans="1:5" ht="15.75" thickBot="1" x14ac:dyDescent="0.3"/>
    <row r="3" spans="1:5" x14ac:dyDescent="0.25">
      <c r="A3" s="26" t="s">
        <v>11</v>
      </c>
      <c r="B3" s="27" t="s">
        <v>18</v>
      </c>
      <c r="C3" s="28" t="s">
        <v>19</v>
      </c>
      <c r="D3" s="29" t="s">
        <v>20</v>
      </c>
      <c r="E3" s="30" t="s">
        <v>21</v>
      </c>
    </row>
    <row r="4" spans="1:5" x14ac:dyDescent="0.25">
      <c r="A4" s="4" t="s">
        <v>13</v>
      </c>
      <c r="B4" s="5">
        <v>0.58333333333333337</v>
      </c>
      <c r="C4" s="9">
        <f>[1]Reconocimiento!O7+[1]Reconocimiento!O9+[1]Reconocimiento!O11+[1]Reconocimiento!O13</f>
        <v>1.75</v>
      </c>
      <c r="D4" s="2">
        <f>SECTOR!I22</f>
        <v>0.63095238095238104</v>
      </c>
      <c r="E4" s="8">
        <f>SECTOR!I50</f>
        <v>1.8928571428571428</v>
      </c>
    </row>
    <row r="5" spans="1:5" x14ac:dyDescent="0.25">
      <c r="A5" s="4" t="s">
        <v>14</v>
      </c>
      <c r="B5" s="5">
        <v>0.58333333333333337</v>
      </c>
      <c r="C5" s="9">
        <f>[1]Reconocimiento!O16+[1]Reconocimiento!O18+[1]Reconocimiento!O20+[1]Reconocimiento!O22</f>
        <v>1.75</v>
      </c>
      <c r="D5" s="2">
        <f>SECTOR!I23</f>
        <v>0.52380952380952384</v>
      </c>
      <c r="E5" s="8">
        <f>SECTOR!I51</f>
        <v>1.5714285714285714</v>
      </c>
    </row>
    <row r="6" spans="1:5" x14ac:dyDescent="0.25">
      <c r="A6" s="4" t="s">
        <v>15</v>
      </c>
      <c r="B6" s="5">
        <v>0.66666666666666663</v>
      </c>
      <c r="C6" s="9">
        <f>[1]Reconocimiento!O25+[1]Reconocimiento!O27+[1]Reconocimiento!O29+[1]Reconocimiento!O31</f>
        <v>2</v>
      </c>
      <c r="D6" s="2">
        <f>SECTOR!I24</f>
        <v>0.63095238095238082</v>
      </c>
      <c r="E6" s="8">
        <f>SECTOR!I52</f>
        <v>1.8928571428571428</v>
      </c>
    </row>
    <row r="7" spans="1:5" x14ac:dyDescent="0.25">
      <c r="A7" s="4" t="s">
        <v>16</v>
      </c>
      <c r="B7" s="5">
        <v>0.5</v>
      </c>
      <c r="C7" s="9">
        <f>[1]Reconocimiento!O34+[1]Reconocimiento!O36+[1]Reconocimiento!O38+[1]Reconocimiento!O40</f>
        <v>1.5</v>
      </c>
      <c r="D7" s="2">
        <f>SECTOR!I25</f>
        <v>0.61904761904761896</v>
      </c>
      <c r="E7" s="8">
        <f>SECTOR!I53</f>
        <v>1.8571428571428572</v>
      </c>
    </row>
    <row r="8" spans="1:5" x14ac:dyDescent="0.25">
      <c r="A8" s="4" t="s">
        <v>17</v>
      </c>
      <c r="B8" s="5">
        <v>0.33333333333333331</v>
      </c>
      <c r="C8" s="9">
        <f>[1]Reconocimiento!O43+[1]Reconocimiento!O36+[1]Reconocimiento!O47+[1]Reconocimiento!O49</f>
        <v>1</v>
      </c>
      <c r="D8" s="2">
        <f>SECTOR!I26</f>
        <v>0.6071428571428571</v>
      </c>
      <c r="E8" s="8">
        <f>SECTOR!I54</f>
        <v>1.8214285714285714</v>
      </c>
    </row>
    <row r="9" spans="1:5" ht="15.75" thickBot="1" x14ac:dyDescent="0.3">
      <c r="A9" s="31" t="s">
        <v>1</v>
      </c>
      <c r="B9" s="32">
        <f>AVERAGE(B4:B8)</f>
        <v>0.53333333333333344</v>
      </c>
      <c r="C9" s="33">
        <f>AVERAGE(C4:C8)</f>
        <v>1.6</v>
      </c>
      <c r="D9" s="16">
        <f>SECTOR!I27</f>
        <v>0.60238095238095235</v>
      </c>
      <c r="E9" s="17">
        <f>SECTOR!I55</f>
        <v>1.8071428571428574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28.85546875" bestFit="1" customWidth="1"/>
    <col min="2" max="2" width="15.42578125" bestFit="1" customWidth="1"/>
    <col min="3" max="3" width="12.85546875" bestFit="1" customWidth="1"/>
    <col min="4" max="4" width="18" bestFit="1" customWidth="1"/>
    <col min="5" max="5" width="16.140625" bestFit="1" customWidth="1"/>
  </cols>
  <sheetData>
    <row r="2" spans="1:5" ht="15.75" thickBot="1" x14ac:dyDescent="0.3"/>
    <row r="3" spans="1:5" x14ac:dyDescent="0.25">
      <c r="A3" s="26" t="s">
        <v>11</v>
      </c>
      <c r="B3" s="26" t="s">
        <v>22</v>
      </c>
      <c r="C3" s="26" t="s">
        <v>23</v>
      </c>
      <c r="D3" s="26" t="s">
        <v>20</v>
      </c>
      <c r="E3" s="26" t="s">
        <v>21</v>
      </c>
    </row>
    <row r="4" spans="1:5" x14ac:dyDescent="0.25">
      <c r="A4" s="4" t="s">
        <v>13</v>
      </c>
      <c r="B4" s="5">
        <v>0.66666666666666663</v>
      </c>
      <c r="C4" s="12">
        <f>[2]Reconocimiento!O6+[2]Reconocimiento!O8+[2]Reconocimiento!O10+[2]Reconocimiento!O12</f>
        <v>2</v>
      </c>
      <c r="D4" s="2">
        <f>SECTOR!I22</f>
        <v>0.63095238095238104</v>
      </c>
      <c r="E4" s="8">
        <f>SECTOR!I50</f>
        <v>1.8928571428571428</v>
      </c>
    </row>
    <row r="5" spans="1:5" x14ac:dyDescent="0.25">
      <c r="A5" s="4" t="s">
        <v>14</v>
      </c>
      <c r="B5" s="5">
        <v>0.58333333333333337</v>
      </c>
      <c r="C5" s="12">
        <f>[2]Reconocimiento!O15+[2]Reconocimiento!O17+[2]Reconocimiento!O19+[2]Reconocimiento!O21</f>
        <v>1.75</v>
      </c>
      <c r="D5" s="2">
        <f>SECTOR!I23</f>
        <v>0.52380952380952384</v>
      </c>
      <c r="E5" s="8">
        <f>SECTOR!I51</f>
        <v>1.5714285714285714</v>
      </c>
    </row>
    <row r="6" spans="1:5" x14ac:dyDescent="0.25">
      <c r="A6" s="4" t="s">
        <v>15</v>
      </c>
      <c r="B6" s="5">
        <v>0.5</v>
      </c>
      <c r="C6" s="12">
        <f>[2]Reconocimiento!O24+[2]Reconocimiento!O26+[2]Reconocimiento!O28+[2]Reconocimiento!O30</f>
        <v>1.5</v>
      </c>
      <c r="D6" s="2">
        <f>SECTOR!I24</f>
        <v>0.63095238095238082</v>
      </c>
      <c r="E6" s="8">
        <f>SECTOR!I52</f>
        <v>1.8928571428571428</v>
      </c>
    </row>
    <row r="7" spans="1:5" x14ac:dyDescent="0.25">
      <c r="A7" s="4" t="s">
        <v>16</v>
      </c>
      <c r="B7" s="5">
        <v>0.66666666666666663</v>
      </c>
      <c r="C7" s="12">
        <f>[2]Reconocimiento!O33+[2]Reconocimiento!O35+[2]Reconocimiento!O37+[2]Reconocimiento!O39</f>
        <v>2</v>
      </c>
      <c r="D7" s="2">
        <f>SECTOR!I25</f>
        <v>0.61904761904761896</v>
      </c>
      <c r="E7" s="8">
        <f>SECTOR!I53</f>
        <v>1.8571428571428572</v>
      </c>
    </row>
    <row r="8" spans="1:5" ht="15.75" thickBot="1" x14ac:dyDescent="0.3">
      <c r="A8" s="4" t="s">
        <v>17</v>
      </c>
      <c r="B8" s="5">
        <v>0.5</v>
      </c>
      <c r="C8" s="12">
        <f>[2]Reconocimiento!O42+[2]Reconocimiento!O35+[2]Reconocimiento!O46+[2]Reconocimiento!O48</f>
        <v>1.5</v>
      </c>
      <c r="D8" s="2">
        <f>SECTOR!I26</f>
        <v>0.6071428571428571</v>
      </c>
      <c r="E8" s="8">
        <f>SECTOR!I54</f>
        <v>1.8214285714285714</v>
      </c>
    </row>
    <row r="9" spans="1:5" x14ac:dyDescent="0.25">
      <c r="A9" s="26" t="s">
        <v>1</v>
      </c>
      <c r="B9" s="26">
        <f>AVERAGE(B4:B8)</f>
        <v>0.58333333333333326</v>
      </c>
      <c r="C9" s="26">
        <f>AVERAGE(C4:C8)</f>
        <v>1.75</v>
      </c>
      <c r="D9" s="26">
        <f>SECTOR!I27</f>
        <v>0.60238095238095235</v>
      </c>
      <c r="E9" s="26">
        <f>SECTOR!I55</f>
        <v>1.8071428571428574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28.85546875" bestFit="1" customWidth="1"/>
    <col min="2" max="2" width="16.7109375" bestFit="1" customWidth="1"/>
    <col min="3" max="3" width="13" bestFit="1" customWidth="1"/>
    <col min="4" max="4" width="18" bestFit="1" customWidth="1"/>
    <col min="5" max="5" width="16.140625" bestFit="1" customWidth="1"/>
  </cols>
  <sheetData>
    <row r="1" spans="1:5" ht="15.75" thickBot="1" x14ac:dyDescent="0.3"/>
    <row r="2" spans="1:5" x14ac:dyDescent="0.25">
      <c r="A2" s="26" t="s">
        <v>11</v>
      </c>
      <c r="B2" s="26" t="s">
        <v>24</v>
      </c>
      <c r="C2" s="26" t="s">
        <v>25</v>
      </c>
      <c r="D2" s="26" t="s">
        <v>20</v>
      </c>
      <c r="E2" s="26" t="s">
        <v>21</v>
      </c>
    </row>
    <row r="3" spans="1:5" x14ac:dyDescent="0.25">
      <c r="A3" s="4" t="s">
        <v>13</v>
      </c>
      <c r="B3" s="5">
        <v>0.41666666666666669</v>
      </c>
      <c r="C3" s="9">
        <f>[3]Reconocimiento!O7+[3]Reconocimiento!O9+[3]Reconocimiento!O11+[3]Reconocimiento!O13</f>
        <v>1.25</v>
      </c>
      <c r="D3" s="2">
        <f>SECTOR!I22</f>
        <v>0.63095238095238104</v>
      </c>
      <c r="E3" s="8">
        <f>SECTOR!I50</f>
        <v>1.8928571428571428</v>
      </c>
    </row>
    <row r="4" spans="1:5" x14ac:dyDescent="0.25">
      <c r="A4" s="4" t="s">
        <v>14</v>
      </c>
      <c r="B4" s="5">
        <v>0.5</v>
      </c>
      <c r="C4" s="9">
        <f>[3]Reconocimiento!O16+[3]Reconocimiento!O18+[3]Reconocimiento!O20+[3]Reconocimiento!O22</f>
        <v>1.5</v>
      </c>
      <c r="D4" s="2">
        <f>SECTOR!I23</f>
        <v>0.52380952380952384</v>
      </c>
      <c r="E4" s="8">
        <f>SECTOR!I51</f>
        <v>1.5714285714285714</v>
      </c>
    </row>
    <row r="5" spans="1:5" x14ac:dyDescent="0.25">
      <c r="A5" s="4" t="s">
        <v>15</v>
      </c>
      <c r="B5" s="5">
        <v>0.41666666666666669</v>
      </c>
      <c r="C5" s="9">
        <f>[3]Reconocimiento!O25+[3]Reconocimiento!O27+[3]Reconocimiento!O29+[3]Reconocimiento!O31</f>
        <v>1.25</v>
      </c>
      <c r="D5" s="2">
        <f>SECTOR!I24</f>
        <v>0.63095238095238082</v>
      </c>
      <c r="E5" s="8">
        <f>SECTOR!I52</f>
        <v>1.8928571428571428</v>
      </c>
    </row>
    <row r="6" spans="1:5" x14ac:dyDescent="0.25">
      <c r="A6" s="4" t="s">
        <v>16</v>
      </c>
      <c r="B6" s="5">
        <v>0.5</v>
      </c>
      <c r="C6" s="9">
        <f>[3]Reconocimiento!O34+[3]Reconocimiento!O36+[3]Reconocimiento!O38+[3]Reconocimiento!O40</f>
        <v>1.5</v>
      </c>
      <c r="D6" s="2">
        <f>SECTOR!I25</f>
        <v>0.61904761904761896</v>
      </c>
      <c r="E6" s="8">
        <f>SECTOR!I53</f>
        <v>1.8571428571428572</v>
      </c>
    </row>
    <row r="7" spans="1:5" ht="15.75" thickBot="1" x14ac:dyDescent="0.3">
      <c r="A7" s="4" t="s">
        <v>17</v>
      </c>
      <c r="B7" s="5">
        <v>0.58333333333333337</v>
      </c>
      <c r="C7" s="9">
        <f>[3]Reconocimiento!O43+[3]Reconocimiento!O36+[3]Reconocimiento!O47+[3]Reconocimiento!O49</f>
        <v>1.75</v>
      </c>
      <c r="D7" s="2">
        <f>SECTOR!I26</f>
        <v>0.6071428571428571</v>
      </c>
      <c r="E7" s="8">
        <f>SECTOR!I54</f>
        <v>1.8214285714285714</v>
      </c>
    </row>
    <row r="8" spans="1:5" x14ac:dyDescent="0.25">
      <c r="A8" s="26" t="s">
        <v>1</v>
      </c>
      <c r="B8" s="26">
        <f>AVERAGE(B3:B7)</f>
        <v>0.48333333333333339</v>
      </c>
      <c r="C8" s="26">
        <f>AVERAGE(C3:C7)</f>
        <v>1.45</v>
      </c>
      <c r="D8" s="26">
        <f>SECTOR!I27</f>
        <v>0.60238095238095235</v>
      </c>
      <c r="E8" s="26">
        <f>SECTOR!I55</f>
        <v>1.8071428571428574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E7"/>
    </sheetView>
  </sheetViews>
  <sheetFormatPr baseColWidth="10" defaultColWidth="11.42578125" defaultRowHeight="15" x14ac:dyDescent="0.25"/>
  <cols>
    <col min="1" max="1" width="28.85546875" bestFit="1" customWidth="1"/>
    <col min="2" max="2" width="15.7109375" bestFit="1" customWidth="1"/>
    <col min="3" max="3" width="12" bestFit="1" customWidth="1"/>
    <col min="4" max="4" width="18" bestFit="1" customWidth="1"/>
    <col min="5" max="5" width="16.140625" bestFit="1" customWidth="1"/>
  </cols>
  <sheetData>
    <row r="1" spans="1:5" x14ac:dyDescent="0.25">
      <c r="A1" s="26" t="s">
        <v>11</v>
      </c>
      <c r="B1" s="27" t="s">
        <v>26</v>
      </c>
      <c r="C1" s="34" t="s">
        <v>27</v>
      </c>
      <c r="D1" s="29" t="s">
        <v>20</v>
      </c>
      <c r="E1" s="30" t="s">
        <v>21</v>
      </c>
    </row>
    <row r="2" spans="1:5" x14ac:dyDescent="0.25">
      <c r="A2" s="4" t="s">
        <v>13</v>
      </c>
      <c r="B2" s="5">
        <v>0.66666666666666663</v>
      </c>
      <c r="C2" s="9">
        <f>[4]Reconocimiento!O7+[4]Reconocimiento!O9+[4]Reconocimiento!O11+[4]Reconocimiento!O13</f>
        <v>2</v>
      </c>
      <c r="D2" s="2">
        <f>SECTOR!I22</f>
        <v>0.63095238095238104</v>
      </c>
      <c r="E2" s="8">
        <f>SECTOR!I50</f>
        <v>1.8928571428571428</v>
      </c>
    </row>
    <row r="3" spans="1:5" x14ac:dyDescent="0.25">
      <c r="A3" s="4" t="s">
        <v>14</v>
      </c>
      <c r="B3" s="5">
        <v>0.66666666666666663</v>
      </c>
      <c r="C3" s="9">
        <f>[4]Reconocimiento!O16+[4]Reconocimiento!O18+[4]Reconocimiento!O20+[4]Reconocimiento!O22</f>
        <v>2</v>
      </c>
      <c r="D3" s="2">
        <f>SECTOR!I23</f>
        <v>0.52380952380952384</v>
      </c>
      <c r="E3" s="8">
        <f>SECTOR!I51</f>
        <v>1.5714285714285714</v>
      </c>
    </row>
    <row r="4" spans="1:5" x14ac:dyDescent="0.25">
      <c r="A4" s="4" t="s">
        <v>15</v>
      </c>
      <c r="B4" s="5">
        <v>0.66666666666666663</v>
      </c>
      <c r="C4" s="9">
        <f>[4]Reconocimiento!O25+[4]Reconocimiento!O27+[4]Reconocimiento!O29+[4]Reconocimiento!O31</f>
        <v>2</v>
      </c>
      <c r="D4" s="2">
        <f>SECTOR!I24</f>
        <v>0.63095238095238082</v>
      </c>
      <c r="E4" s="8">
        <f>SECTOR!I52</f>
        <v>1.8928571428571428</v>
      </c>
    </row>
    <row r="5" spans="1:5" x14ac:dyDescent="0.25">
      <c r="A5" s="4" t="s">
        <v>16</v>
      </c>
      <c r="B5" s="5">
        <v>0.75</v>
      </c>
      <c r="C5" s="9">
        <f>[4]Reconocimiento!O34+[4]Reconocimiento!O36+[4]Reconocimiento!O38+[4]Reconocimiento!O40</f>
        <v>2.25</v>
      </c>
      <c r="D5" s="2">
        <f>SECTOR!I25</f>
        <v>0.61904761904761896</v>
      </c>
      <c r="E5" s="8">
        <f>SECTOR!I53</f>
        <v>1.8571428571428572</v>
      </c>
    </row>
    <row r="6" spans="1:5" x14ac:dyDescent="0.25">
      <c r="A6" s="4" t="s">
        <v>17</v>
      </c>
      <c r="B6" s="5">
        <v>0.66666666666666663</v>
      </c>
      <c r="C6" s="9">
        <f>[4]Reconocimiento!O43+[4]Reconocimiento!O36+[4]Reconocimiento!O47+[4]Reconocimiento!O49</f>
        <v>2</v>
      </c>
      <c r="D6" s="2">
        <f>SECTOR!I26</f>
        <v>0.6071428571428571</v>
      </c>
      <c r="E6" s="8">
        <f>SECTOR!I54</f>
        <v>1.8214285714285714</v>
      </c>
    </row>
    <row r="7" spans="1:5" ht="15.75" thickBot="1" x14ac:dyDescent="0.3">
      <c r="A7" s="31" t="s">
        <v>1</v>
      </c>
      <c r="B7" s="32">
        <f>AVERAGE(B2:B6)</f>
        <v>0.68333333333333335</v>
      </c>
      <c r="C7" s="33">
        <f>AVERAGE(C2:C6)</f>
        <v>2.0499999999999998</v>
      </c>
      <c r="D7" s="16">
        <f>SECTOR!I27</f>
        <v>0.60238095238095235</v>
      </c>
      <c r="E7" s="17">
        <f>SECTOR!I55</f>
        <v>1.8071428571428574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E7"/>
    </sheetView>
  </sheetViews>
  <sheetFormatPr baseColWidth="10" defaultColWidth="11.42578125" defaultRowHeight="15" x14ac:dyDescent="0.25"/>
  <cols>
    <col min="1" max="1" width="28.85546875" bestFit="1" customWidth="1"/>
    <col min="2" max="2" width="15.7109375" bestFit="1" customWidth="1"/>
    <col min="3" max="3" width="13" bestFit="1" customWidth="1"/>
    <col min="4" max="4" width="18" bestFit="1" customWidth="1"/>
    <col min="5" max="5" width="16.140625" bestFit="1" customWidth="1"/>
  </cols>
  <sheetData>
    <row r="1" spans="1:5" x14ac:dyDescent="0.25">
      <c r="A1" s="26" t="s">
        <v>11</v>
      </c>
      <c r="B1" s="27" t="s">
        <v>28</v>
      </c>
      <c r="C1" s="24" t="s">
        <v>29</v>
      </c>
      <c r="D1" s="29" t="s">
        <v>20</v>
      </c>
      <c r="E1" s="30" t="s">
        <v>21</v>
      </c>
    </row>
    <row r="2" spans="1:5" x14ac:dyDescent="0.25">
      <c r="A2" s="4" t="s">
        <v>13</v>
      </c>
      <c r="B2" s="5">
        <v>0.5</v>
      </c>
      <c r="C2" s="13">
        <f>[5]Reconocimiento!O7+[5]Reconocimiento!O9+[5]Reconocimiento!O11+[5]Reconocimiento!O13</f>
        <v>1.5</v>
      </c>
      <c r="D2" s="2">
        <f>SECTOR!I22</f>
        <v>0.63095238095238104</v>
      </c>
      <c r="E2" s="8">
        <f>SECTOR!I50</f>
        <v>1.8928571428571428</v>
      </c>
    </row>
    <row r="3" spans="1:5" x14ac:dyDescent="0.25">
      <c r="A3" s="4" t="s">
        <v>14</v>
      </c>
      <c r="B3" s="5">
        <v>0.41666666666666669</v>
      </c>
      <c r="C3" s="13">
        <f>[5]Reconocimiento!O16+[5]Reconocimiento!O18+[5]Reconocimiento!O20+[5]Reconocimiento!O22</f>
        <v>1.25</v>
      </c>
      <c r="D3" s="2">
        <f>SECTOR!I23</f>
        <v>0.52380952380952384</v>
      </c>
      <c r="E3" s="8">
        <f>SECTOR!I51</f>
        <v>1.5714285714285714</v>
      </c>
    </row>
    <row r="4" spans="1:5" x14ac:dyDescent="0.25">
      <c r="A4" s="4" t="s">
        <v>15</v>
      </c>
      <c r="B4" s="5">
        <v>0.5</v>
      </c>
      <c r="C4" s="13">
        <f>[5]Reconocimiento!O25+[5]Reconocimiento!O27+[5]Reconocimiento!O29+[5]Reconocimiento!O31</f>
        <v>1.5</v>
      </c>
      <c r="D4" s="2">
        <f>SECTOR!I24</f>
        <v>0.63095238095238082</v>
      </c>
      <c r="E4" s="8">
        <f>SECTOR!I52</f>
        <v>1.8928571428571428</v>
      </c>
    </row>
    <row r="5" spans="1:5" x14ac:dyDescent="0.25">
      <c r="A5" s="4" t="s">
        <v>16</v>
      </c>
      <c r="B5" s="5">
        <v>0.33333333333333331</v>
      </c>
      <c r="C5" s="13">
        <f>[5]Reconocimiento!O34+[5]Reconocimiento!O36+[5]Reconocimiento!O38+[5]Reconocimiento!O40</f>
        <v>1</v>
      </c>
      <c r="D5" s="2">
        <f>SECTOR!I25</f>
        <v>0.61904761904761896</v>
      </c>
      <c r="E5" s="8">
        <f>SECTOR!I53</f>
        <v>1.8571428571428572</v>
      </c>
    </row>
    <row r="6" spans="1:5" x14ac:dyDescent="0.25">
      <c r="A6" s="4" t="s">
        <v>17</v>
      </c>
      <c r="B6" s="5">
        <v>0.41666666666666669</v>
      </c>
      <c r="C6" s="13">
        <f>[5]Reconocimiento!O43+[5]Reconocimiento!O36+[5]Reconocimiento!O47+[5]Reconocimiento!O49</f>
        <v>1.25</v>
      </c>
      <c r="D6" s="2">
        <f>SECTOR!I26</f>
        <v>0.6071428571428571</v>
      </c>
      <c r="E6" s="8">
        <f>SECTOR!I54</f>
        <v>1.8214285714285714</v>
      </c>
    </row>
    <row r="7" spans="1:5" ht="15.75" thickBot="1" x14ac:dyDescent="0.3">
      <c r="A7" s="31" t="s">
        <v>1</v>
      </c>
      <c r="B7" s="16">
        <f>AVERAGE(B2:B6)</f>
        <v>0.43333333333333329</v>
      </c>
      <c r="C7" s="35">
        <f>AVERAGE(C2:C6)</f>
        <v>1.3</v>
      </c>
      <c r="D7" s="16">
        <f>SECTOR!I27</f>
        <v>0.60238095238095235</v>
      </c>
      <c r="E7" s="17">
        <f>SECTOR!I55</f>
        <v>1.8071428571428574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E7"/>
    </sheetView>
  </sheetViews>
  <sheetFormatPr baseColWidth="10" defaultColWidth="11.42578125" defaultRowHeight="15" x14ac:dyDescent="0.25"/>
  <cols>
    <col min="1" max="1" width="28.85546875" bestFit="1" customWidth="1"/>
    <col min="2" max="2" width="15.42578125" bestFit="1" customWidth="1"/>
    <col min="3" max="3" width="11.85546875" bestFit="1" customWidth="1"/>
    <col min="4" max="4" width="18" bestFit="1" customWidth="1"/>
    <col min="5" max="5" width="16.140625" bestFit="1" customWidth="1"/>
  </cols>
  <sheetData>
    <row r="1" spans="1:5" x14ac:dyDescent="0.25">
      <c r="A1" s="26" t="s">
        <v>11</v>
      </c>
      <c r="B1" s="27" t="s">
        <v>30</v>
      </c>
      <c r="C1" s="24" t="s">
        <v>31</v>
      </c>
      <c r="D1" s="29" t="s">
        <v>20</v>
      </c>
      <c r="E1" s="30" t="s">
        <v>21</v>
      </c>
    </row>
    <row r="2" spans="1:5" x14ac:dyDescent="0.25">
      <c r="A2" s="4" t="s">
        <v>13</v>
      </c>
      <c r="B2" s="3">
        <v>0.75</v>
      </c>
      <c r="C2" s="13">
        <f>[6]Reconocimiento!O7+[6]Reconocimiento!O9+[6]Reconocimiento!O11+[6]Reconocimiento!O13</f>
        <v>2.25</v>
      </c>
      <c r="D2" s="2">
        <f>SECTOR!I22</f>
        <v>0.63095238095238104</v>
      </c>
      <c r="E2" s="8">
        <f>SECTOR!I50</f>
        <v>1.8928571428571428</v>
      </c>
    </row>
    <row r="3" spans="1:5" x14ac:dyDescent="0.25">
      <c r="A3" s="4" t="s">
        <v>14</v>
      </c>
      <c r="B3" s="3">
        <v>0.58333333333333337</v>
      </c>
      <c r="C3" s="13">
        <f>[6]Reconocimiento!O16+[6]Reconocimiento!O18+[6]Reconocimiento!O20+[6]Reconocimiento!O22</f>
        <v>1.75</v>
      </c>
      <c r="D3" s="2">
        <f>SECTOR!I23</f>
        <v>0.52380952380952384</v>
      </c>
      <c r="E3" s="8">
        <f>SECTOR!I51</f>
        <v>1.5714285714285714</v>
      </c>
    </row>
    <row r="4" spans="1:5" x14ac:dyDescent="0.25">
      <c r="A4" s="4" t="s">
        <v>15</v>
      </c>
      <c r="B4" s="3">
        <v>0.66666666666666663</v>
      </c>
      <c r="C4" s="13">
        <f>[6]Reconocimiento!O25+[6]Reconocimiento!O27+[6]Reconocimiento!O29+[6]Reconocimiento!O31</f>
        <v>2</v>
      </c>
      <c r="D4" s="2">
        <f>SECTOR!I24</f>
        <v>0.63095238095238082</v>
      </c>
      <c r="E4" s="8">
        <f>SECTOR!I52</f>
        <v>1.8928571428571428</v>
      </c>
    </row>
    <row r="5" spans="1:5" x14ac:dyDescent="0.25">
      <c r="A5" s="4" t="s">
        <v>16</v>
      </c>
      <c r="B5" s="3">
        <v>0.75</v>
      </c>
      <c r="C5" s="13">
        <f>[6]Reconocimiento!O34+[6]Reconocimiento!O36+[6]Reconocimiento!O38+[6]Reconocimiento!O40</f>
        <v>2.25</v>
      </c>
      <c r="D5" s="2">
        <f>SECTOR!I25</f>
        <v>0.61904761904761896</v>
      </c>
      <c r="E5" s="8">
        <f>SECTOR!I53</f>
        <v>1.8571428571428572</v>
      </c>
    </row>
    <row r="6" spans="1:5" x14ac:dyDescent="0.25">
      <c r="A6" s="4" t="s">
        <v>17</v>
      </c>
      <c r="B6" s="3">
        <v>0.83333333333333337</v>
      </c>
      <c r="C6" s="13">
        <f>[6]Reconocimiento!O43+[6]Reconocimiento!O36+[6]Reconocimiento!O47+[6]Reconocimiento!O49</f>
        <v>2.5</v>
      </c>
      <c r="D6" s="2">
        <f>SECTOR!I26</f>
        <v>0.6071428571428571</v>
      </c>
      <c r="E6" s="8">
        <f>SECTOR!I54</f>
        <v>1.8214285714285714</v>
      </c>
    </row>
    <row r="7" spans="1:5" ht="15.75" thickBot="1" x14ac:dyDescent="0.3">
      <c r="A7" s="31" t="s">
        <v>1</v>
      </c>
      <c r="B7" s="16">
        <f>AVERAGE(B2:B6)</f>
        <v>0.71666666666666667</v>
      </c>
      <c r="C7" s="35">
        <f>AVERAGE(C2:C6)</f>
        <v>2.15</v>
      </c>
      <c r="D7" s="16">
        <f>SECTOR!I27</f>
        <v>0.60238095238095235</v>
      </c>
      <c r="E7" s="17">
        <f>SECTOR!I55</f>
        <v>1.8071428571428574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A7" sqref="A7"/>
    </sheetView>
  </sheetViews>
  <sheetFormatPr baseColWidth="10" defaultColWidth="11.42578125" defaultRowHeight="15" x14ac:dyDescent="0.25"/>
  <cols>
    <col min="1" max="1" width="28.85546875" bestFit="1" customWidth="1"/>
    <col min="2" max="2" width="16.42578125" bestFit="1" customWidth="1"/>
    <col min="3" max="3" width="13.7109375" bestFit="1" customWidth="1"/>
    <col min="4" max="4" width="18" bestFit="1" customWidth="1"/>
    <col min="5" max="5" width="16.140625" bestFit="1" customWidth="1"/>
  </cols>
  <sheetData>
    <row r="1" spans="1:5" x14ac:dyDescent="0.25">
      <c r="A1" s="36" t="s">
        <v>11</v>
      </c>
      <c r="B1" s="28" t="s">
        <v>32</v>
      </c>
      <c r="C1" s="24" t="s">
        <v>33</v>
      </c>
      <c r="D1" s="29" t="s">
        <v>20</v>
      </c>
      <c r="E1" s="30" t="s">
        <v>21</v>
      </c>
    </row>
    <row r="2" spans="1:5" x14ac:dyDescent="0.25">
      <c r="A2" s="6" t="s">
        <v>13</v>
      </c>
      <c r="B2" s="7">
        <v>0.83333333333333337</v>
      </c>
      <c r="C2" s="14">
        <f>[7]Reconocimiento!O7+[7]Reconocimiento!O9+[7]Reconocimiento!O11+[7]Reconocimiento!O13</f>
        <v>2.5</v>
      </c>
      <c r="D2" s="2">
        <f>SECTOR!I22</f>
        <v>0.63095238095238104</v>
      </c>
      <c r="E2" s="8">
        <f>SECTOR!I50</f>
        <v>1.8928571428571428</v>
      </c>
    </row>
    <row r="3" spans="1:5" x14ac:dyDescent="0.25">
      <c r="A3" s="6" t="s">
        <v>14</v>
      </c>
      <c r="B3" s="7">
        <v>0.33333333333333331</v>
      </c>
      <c r="C3" s="14">
        <f>[7]Reconocimiento!O16+[7]Reconocimiento!O18+[7]Reconocimiento!O20+[7]Reconocimiento!O22</f>
        <v>1</v>
      </c>
      <c r="D3" s="2">
        <f>SECTOR!I23</f>
        <v>0.52380952380952384</v>
      </c>
      <c r="E3" s="8">
        <f>SECTOR!I51</f>
        <v>1.5714285714285714</v>
      </c>
    </row>
    <row r="4" spans="1:5" x14ac:dyDescent="0.25">
      <c r="A4" s="6" t="s">
        <v>15</v>
      </c>
      <c r="B4" s="7">
        <v>1</v>
      </c>
      <c r="C4" s="14">
        <f>[7]Reconocimiento!O25+[7]Reconocimiento!O27+[7]Reconocimiento!O29+[7]Reconocimiento!O31</f>
        <v>3</v>
      </c>
      <c r="D4" s="2">
        <f>SECTOR!I24</f>
        <v>0.63095238095238082</v>
      </c>
      <c r="E4" s="8">
        <f>SECTOR!I52</f>
        <v>1.8928571428571428</v>
      </c>
    </row>
    <row r="5" spans="1:5" x14ac:dyDescent="0.25">
      <c r="A5" s="6" t="s">
        <v>16</v>
      </c>
      <c r="B5" s="7">
        <v>0.83333333333333337</v>
      </c>
      <c r="C5" s="14">
        <f>[7]Reconocimiento!O34+[7]Reconocimiento!O36+[7]Reconocimiento!O38+[7]Reconocimiento!O40</f>
        <v>2.5</v>
      </c>
      <c r="D5" s="2">
        <f>SECTOR!I25</f>
        <v>0.61904761904761896</v>
      </c>
      <c r="E5" s="8">
        <f>SECTOR!I53</f>
        <v>1.8571428571428572</v>
      </c>
    </row>
    <row r="6" spans="1:5" x14ac:dyDescent="0.25">
      <c r="A6" s="6" t="s">
        <v>17</v>
      </c>
      <c r="B6" s="7">
        <v>0.91666666666666663</v>
      </c>
      <c r="C6" s="14">
        <f>[7]Reconocimiento!O43+[7]Reconocimiento!O36+[7]Reconocimiento!O47+[7]Reconocimiento!O49</f>
        <v>2.75</v>
      </c>
      <c r="D6" s="2">
        <f>SECTOR!I26</f>
        <v>0.6071428571428571</v>
      </c>
      <c r="E6" s="8">
        <f>SECTOR!I54</f>
        <v>1.8214285714285714</v>
      </c>
    </row>
    <row r="7" spans="1:5" ht="15.75" thickBot="1" x14ac:dyDescent="0.3">
      <c r="A7" s="31" t="s">
        <v>1</v>
      </c>
      <c r="B7" s="32">
        <f>AVERAGE(B2:B6)</f>
        <v>0.78333333333333344</v>
      </c>
      <c r="C7" s="33">
        <f>AVERAGE(C2:C6)</f>
        <v>2.35</v>
      </c>
      <c r="D7" s="16">
        <f>SECTOR!I27</f>
        <v>0.60238095238095235</v>
      </c>
      <c r="E7" s="17">
        <f>SECTOR!I55</f>
        <v>1.8071428571428574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75B6B737F09742A5E699A954EF177E" ma:contentTypeVersion="1" ma:contentTypeDescription="Crear nuevo documento." ma:contentTypeScope="" ma:versionID="20505218d59cb3dc0b3f7437b118eee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1BA0A3-C1D1-4832-9D59-0C480D4FE90A}"/>
</file>

<file path=customXml/itemProps2.xml><?xml version="1.0" encoding="utf-8"?>
<ds:datastoreItem xmlns:ds="http://schemas.openxmlformats.org/officeDocument/2006/customXml" ds:itemID="{4D24A5E1-7A3D-4E91-8079-34B4D8A23879}"/>
</file>

<file path=customXml/itemProps3.xml><?xml version="1.0" encoding="utf-8"?>
<ds:datastoreItem xmlns:ds="http://schemas.openxmlformats.org/officeDocument/2006/customXml" ds:itemID="{32BE2743-3352-4E65-A7CB-3E58F08F02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SECTOR</vt:lpstr>
      <vt:lpstr>ANH</vt:lpstr>
      <vt:lpstr>ANM</vt:lpstr>
      <vt:lpstr>CREG</vt:lpstr>
      <vt:lpstr>IPSE</vt:lpstr>
      <vt:lpstr>MME</vt:lpstr>
      <vt:lpstr>SGC</vt:lpstr>
      <vt:lpstr>UPME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</dc:creator>
  <cp:keywords/>
  <dc:description/>
  <cp:lastModifiedBy>Angie Katherine Torres Rojas</cp:lastModifiedBy>
  <cp:revision/>
  <dcterms:created xsi:type="dcterms:W3CDTF">2022-05-08T02:14:41Z</dcterms:created>
  <dcterms:modified xsi:type="dcterms:W3CDTF">2022-09-08T21:09:15Z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0x010100B975B6B737F09742A5E699A954EF177E</vt:lpwstr>
  </property>
</Properties>
</file>