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7"/>
  </bookViews>
  <sheets>
    <sheet name="SECTOR" sheetId="8" r:id="rId1"/>
    <sheet name="ANM" sheetId="1" r:id="rId2"/>
    <sheet name="CREG" sheetId="2" r:id="rId3"/>
    <sheet name="IPSE" sheetId="3" r:id="rId4"/>
    <sheet name="MME" sheetId="4" r:id="rId5"/>
    <sheet name="SGC" sheetId="5" r:id="rId6"/>
    <sheet name="UPME" sheetId="6" r:id="rId7"/>
    <sheet name="ANH" sheetId="7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8" l="1"/>
  <c r="H47" i="8"/>
  <c r="H48" i="8"/>
  <c r="H49" i="8"/>
  <c r="H50" i="8"/>
  <c r="D46" i="8"/>
  <c r="D47" i="8"/>
  <c r="D48" i="8"/>
  <c r="D49" i="8"/>
  <c r="D50" i="8"/>
  <c r="H21" i="8"/>
  <c r="H22" i="8"/>
  <c r="H23" i="8"/>
  <c r="H24" i="8"/>
  <c r="H25" i="8"/>
  <c r="G21" i="8"/>
  <c r="G22" i="8"/>
  <c r="G23" i="8"/>
  <c r="G24" i="8"/>
  <c r="G25" i="8"/>
  <c r="F21" i="8"/>
  <c r="F22" i="8"/>
  <c r="F23" i="8"/>
  <c r="F24" i="8"/>
  <c r="F25" i="8"/>
  <c r="E21" i="8"/>
  <c r="E22" i="8"/>
  <c r="E23" i="8"/>
  <c r="E24" i="8"/>
  <c r="E25" i="8"/>
  <c r="D21" i="8"/>
  <c r="D22" i="8"/>
  <c r="D23" i="8"/>
  <c r="D24" i="8"/>
  <c r="D25" i="8"/>
  <c r="B21" i="8"/>
  <c r="B22" i="8"/>
  <c r="B23" i="8"/>
  <c r="B24" i="8"/>
  <c r="B25" i="8"/>
  <c r="C21" i="8"/>
  <c r="C22" i="8"/>
  <c r="C23" i="8"/>
  <c r="C24" i="8"/>
  <c r="C25" i="8"/>
  <c r="B8" i="7"/>
  <c r="C8" i="7"/>
  <c r="B26" i="8" l="1"/>
  <c r="D51" i="8"/>
  <c r="C7" i="8" s="1"/>
  <c r="H51" i="8"/>
  <c r="C4" i="8" s="1"/>
  <c r="H26" i="8"/>
  <c r="B4" i="8" s="1"/>
  <c r="D26" i="8" l="1"/>
  <c r="B7" i="8" s="1"/>
  <c r="C8" i="3"/>
  <c r="B8" i="3"/>
  <c r="C7" i="6" l="1"/>
  <c r="G50" i="8" s="1"/>
  <c r="C6" i="6"/>
  <c r="G49" i="8" s="1"/>
  <c r="C5" i="6"/>
  <c r="G48" i="8" s="1"/>
  <c r="C4" i="6"/>
  <c r="G47" i="8" s="1"/>
  <c r="C3" i="6"/>
  <c r="C7" i="5"/>
  <c r="F50" i="8" s="1"/>
  <c r="C6" i="5"/>
  <c r="F49" i="8" s="1"/>
  <c r="C5" i="5"/>
  <c r="F48" i="8" s="1"/>
  <c r="C4" i="5"/>
  <c r="F47" i="8" s="1"/>
  <c r="C3" i="5"/>
  <c r="C8" i="6" l="1"/>
  <c r="G46" i="8"/>
  <c r="C8" i="5"/>
  <c r="F46" i="8"/>
  <c r="C7" i="4"/>
  <c r="E50" i="8" s="1"/>
  <c r="C6" i="4"/>
  <c r="E49" i="8" s="1"/>
  <c r="C5" i="4"/>
  <c r="E48" i="8" s="1"/>
  <c r="C4" i="4"/>
  <c r="E47" i="8" s="1"/>
  <c r="C3" i="4"/>
  <c r="C8" i="4" l="1"/>
  <c r="E46" i="8"/>
  <c r="C7" i="2"/>
  <c r="C50" i="8" s="1"/>
  <c r="C6" i="2"/>
  <c r="C49" i="8" s="1"/>
  <c r="C5" i="2"/>
  <c r="C48" i="8" s="1"/>
  <c r="C4" i="2"/>
  <c r="C47" i="8" s="1"/>
  <c r="C3" i="2"/>
  <c r="C46" i="8" s="1"/>
  <c r="C8" i="2" l="1"/>
  <c r="C7" i="1"/>
  <c r="B50" i="8" s="1"/>
  <c r="C6" i="1"/>
  <c r="B49" i="8" s="1"/>
  <c r="C5" i="1"/>
  <c r="B48" i="8" s="1"/>
  <c r="C4" i="1"/>
  <c r="B47" i="8" s="1"/>
  <c r="I47" i="8" s="1"/>
  <c r="C3" i="1"/>
  <c r="B46" i="8" s="1"/>
  <c r="E4" i="6" l="1"/>
  <c r="E4" i="2"/>
  <c r="E4" i="1"/>
  <c r="E4" i="5"/>
  <c r="E4" i="4"/>
  <c r="E4" i="7"/>
  <c r="E4" i="3"/>
  <c r="C8" i="1"/>
  <c r="G51" i="8"/>
  <c r="C10" i="8" s="1"/>
  <c r="F51" i="8"/>
  <c r="C9" i="8" s="1"/>
  <c r="E51" i="8"/>
  <c r="C8" i="8" s="1"/>
  <c r="C51" i="8"/>
  <c r="C6" i="8" s="1"/>
  <c r="B51" i="8"/>
  <c r="C5" i="8" s="1"/>
  <c r="I50" i="8"/>
  <c r="I49" i="8"/>
  <c r="I48" i="8"/>
  <c r="I46" i="8"/>
  <c r="I25" i="8"/>
  <c r="I24" i="8"/>
  <c r="I23" i="8"/>
  <c r="I22" i="8"/>
  <c r="I21" i="8"/>
  <c r="G26" i="8"/>
  <c r="B10" i="8" s="1"/>
  <c r="F26" i="8"/>
  <c r="B9" i="8" s="1"/>
  <c r="E26" i="8"/>
  <c r="B8" i="8" s="1"/>
  <c r="C26" i="8"/>
  <c r="B6" i="8" s="1"/>
  <c r="D6" i="7" l="1"/>
  <c r="D6" i="6"/>
  <c r="D6" i="5"/>
  <c r="D6" i="4"/>
  <c r="D6" i="3"/>
  <c r="D6" i="2"/>
  <c r="D6" i="1"/>
  <c r="E6" i="7"/>
  <c r="E6" i="6"/>
  <c r="E6" i="5"/>
  <c r="E6" i="4"/>
  <c r="E6" i="3"/>
  <c r="E6" i="2"/>
  <c r="E6" i="1"/>
  <c r="B11" i="8"/>
  <c r="I26" i="8"/>
  <c r="D3" i="5"/>
  <c r="D3" i="1"/>
  <c r="D3" i="7"/>
  <c r="D3" i="6"/>
  <c r="D3" i="4"/>
  <c r="D3" i="3"/>
  <c r="D3" i="2"/>
  <c r="D7" i="2"/>
  <c r="D7" i="1"/>
  <c r="D7" i="7"/>
  <c r="D7" i="6"/>
  <c r="D7" i="5"/>
  <c r="D7" i="4"/>
  <c r="D7" i="3"/>
  <c r="E7" i="1"/>
  <c r="E7" i="7"/>
  <c r="E7" i="6"/>
  <c r="E7" i="5"/>
  <c r="E7" i="4"/>
  <c r="E7" i="3"/>
  <c r="E7" i="2"/>
  <c r="D4" i="7"/>
  <c r="D4" i="6"/>
  <c r="D4" i="5"/>
  <c r="D4" i="4"/>
  <c r="D4" i="3"/>
  <c r="D4" i="2"/>
  <c r="D4" i="1"/>
  <c r="E3" i="1"/>
  <c r="I51" i="8"/>
  <c r="E3" i="7"/>
  <c r="E3" i="6"/>
  <c r="E3" i="5"/>
  <c r="E3" i="4"/>
  <c r="E3" i="3"/>
  <c r="E3" i="2"/>
  <c r="C11" i="8"/>
  <c r="D5" i="1"/>
  <c r="D5" i="5"/>
  <c r="D5" i="2"/>
  <c r="D5" i="7"/>
  <c r="D5" i="6"/>
  <c r="D5" i="4"/>
  <c r="D5" i="3"/>
  <c r="E5" i="7"/>
  <c r="E5" i="6"/>
  <c r="E5" i="5"/>
  <c r="E5" i="4"/>
  <c r="E5" i="3"/>
  <c r="E5" i="2"/>
  <c r="E5" i="1"/>
  <c r="B8" i="2"/>
  <c r="B8" i="1"/>
  <c r="B8" i="4"/>
  <c r="B8" i="5"/>
  <c r="B8" i="6"/>
  <c r="D8" i="1" l="1"/>
  <c r="D8" i="7"/>
  <c r="D8" i="6"/>
  <c r="D8" i="5"/>
  <c r="D8" i="4"/>
  <c r="D8" i="3"/>
  <c r="D8" i="2"/>
  <c r="E8" i="7"/>
  <c r="E8" i="6"/>
  <c r="E8" i="5"/>
  <c r="E8" i="4"/>
  <c r="E8" i="3"/>
  <c r="E8" i="2"/>
  <c r="E8" i="1"/>
</calcChain>
</file>

<file path=xl/sharedStrings.xml><?xml version="1.0" encoding="utf-8"?>
<sst xmlns="http://schemas.openxmlformats.org/spreadsheetml/2006/main" count="118" uniqueCount="38">
  <si>
    <t>Entidad</t>
  </si>
  <si>
    <t>Promedio de Gestión</t>
  </si>
  <si>
    <t>Puntaje</t>
  </si>
  <si>
    <t>ANH</t>
  </si>
  <si>
    <t>ANM</t>
  </si>
  <si>
    <t>CREG</t>
  </si>
  <si>
    <t>IPSE</t>
  </si>
  <si>
    <t>MME</t>
  </si>
  <si>
    <t>SGC</t>
  </si>
  <si>
    <t>UPME</t>
  </si>
  <si>
    <t>% SECTOR</t>
  </si>
  <si>
    <t>Categoría</t>
  </si>
  <si>
    <t>Promedio por SubTemas / Categorías</t>
  </si>
  <si>
    <t>Ciberseguridad</t>
  </si>
  <si>
    <t>Procesamiento en nube</t>
  </si>
  <si>
    <t>Big Data</t>
  </si>
  <si>
    <t>Tecnologías Geoespaciales</t>
  </si>
  <si>
    <t>Inteligencia Artificial</t>
  </si>
  <si>
    <t>Porcentaje ANM</t>
  </si>
  <si>
    <t>Puntaje ANM</t>
  </si>
  <si>
    <t>Promedio Sector</t>
  </si>
  <si>
    <t>Puntaje Sector</t>
  </si>
  <si>
    <t>Visión de la Transformación Digital (4RI)</t>
  </si>
  <si>
    <t>Porcentaje CREG</t>
  </si>
  <si>
    <t>Puntaje CREG</t>
  </si>
  <si>
    <t>Cyberseguridad</t>
  </si>
  <si>
    <t>Procesamiento en Nube</t>
  </si>
  <si>
    <t>BIG DATA</t>
  </si>
  <si>
    <t>Porcentaje IPSE</t>
  </si>
  <si>
    <t>Puntaje IPSE</t>
  </si>
  <si>
    <t>Porcentaje MME</t>
  </si>
  <si>
    <t>Puntaje MME</t>
  </si>
  <si>
    <t>Porcentaje SGC</t>
  </si>
  <si>
    <t>Puntaje SGC</t>
  </si>
  <si>
    <t>Porcentaje UPME</t>
  </si>
  <si>
    <t>Puntaje UPME</t>
  </si>
  <si>
    <t>Porcentaje ANH</t>
  </si>
  <si>
    <t>Obtenido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</si>
</sst>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7" xfId="4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/>
    <xf numFmtId="9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6" fillId="0" borderId="7" xfId="5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9" xfId="4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8" xfId="0" applyFont="1" applyFill="1" applyBorder="1" applyAlignment="1">
      <alignment horizontal="center"/>
    </xf>
    <xf numFmtId="0" fontId="7" fillId="2" borderId="5" xfId="0" applyFont="1" applyFill="1" applyBorder="1"/>
    <xf numFmtId="9" fontId="2" fillId="2" borderId="9" xfId="0" applyNumberFormat="1" applyFont="1" applyFill="1" applyBorder="1" applyAlignment="1">
      <alignment horizontal="center"/>
    </xf>
    <xf numFmtId="43" fontId="5" fillId="2" borderId="8" xfId="2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8" xfId="0" applyFont="1" applyFill="1" applyBorder="1" applyAlignment="1">
      <alignment horizontal="center"/>
    </xf>
    <xf numFmtId="43" fontId="5" fillId="2" borderId="8" xfId="5" applyFont="1" applyFill="1" applyBorder="1" applyAlignment="1">
      <alignment horizontal="center"/>
    </xf>
    <xf numFmtId="9" fontId="0" fillId="2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Millares" xfId="5" builtinId="3"/>
    <cellStyle name="Millares 2" xfId="2"/>
    <cellStyle name="Normal" xfId="0" builtinId="0"/>
    <cellStyle name="Normal 2" xfId="3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de Gestión Sectorial - Análisis de Brechas I+D+I </a:t>
            </a:r>
            <a:r>
              <a:rPr lang="en-US" sz="1400" b="1" baseline="0"/>
              <a:t> 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SECTOR!$B$3</c:f>
              <c:strCache>
                <c:ptCount val="1"/>
                <c:pt idx="0">
                  <c:v>Promedio de Gestión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SECTOR!$B$4:$B$10</c:f>
              <c:numCache>
                <c:formatCode>0%</c:formatCode>
                <c:ptCount val="7"/>
                <c:pt idx="0">
                  <c:v>0.4</c:v>
                </c:pt>
                <c:pt idx="1">
                  <c:v>0.43333333333333329</c:v>
                </c:pt>
                <c:pt idx="2">
                  <c:v>0.51666666666666672</c:v>
                </c:pt>
                <c:pt idx="3">
                  <c:v>0.61666666666666659</c:v>
                </c:pt>
                <c:pt idx="4">
                  <c:v>0.11666666666666665</c:v>
                </c:pt>
                <c:pt idx="5">
                  <c:v>0.78333333333333333</c:v>
                </c:pt>
                <c:pt idx="6">
                  <c:v>0.76666666666666672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A8-4926-B023-B0B7B846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48720"/>
        <c:axId val="222251464"/>
      </c:radarChart>
      <c:catAx>
        <c:axId val="22224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51464"/>
        <c:crosses val="autoZero"/>
        <c:auto val="1"/>
        <c:lblAlgn val="ctr"/>
        <c:lblOffset val="100"/>
        <c:noMultiLvlLbl val="0"/>
      </c:catAx>
      <c:valAx>
        <c:axId val="222251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4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IPSE</a:t>
            </a:r>
            <a:r>
              <a:rPr lang="en-US" sz="1400" b="1" baseline="0"/>
              <a:t> - I+D+I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IPSE!$B$2</c:f>
              <c:strCache>
                <c:ptCount val="1"/>
                <c:pt idx="0">
                  <c:v>Porcentaje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IPSE!$B$3:$B$7</c:f>
              <c:numCache>
                <c:formatCode>0%</c:formatCode>
                <c:ptCount val="5"/>
                <c:pt idx="0">
                  <c:v>0.5</c:v>
                </c:pt>
                <c:pt idx="1">
                  <c:v>0.66666666666666663</c:v>
                </c:pt>
                <c:pt idx="2">
                  <c:v>0.58333333333333337</c:v>
                </c:pt>
                <c:pt idx="3">
                  <c:v>0.66666666666666663</c:v>
                </c:pt>
                <c:pt idx="4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D8-4ED9-9F4E-B4947C1EE47C}"/>
            </c:ext>
          </c:extLst>
        </c:ser>
        <c:ser>
          <c:idx val="1"/>
          <c:order val="1"/>
          <c:tx>
            <c:strRef>
              <c:f>IPSE!$D$2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IPSE!$A$3:$A$7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IPSE!$D$3:$D$7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B2-462E-8E46-685D6026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49896"/>
        <c:axId val="222250288"/>
      </c:radarChart>
      <c:catAx>
        <c:axId val="22224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50288"/>
        <c:crosses val="autoZero"/>
        <c:auto val="1"/>
        <c:lblAlgn val="ctr"/>
        <c:lblOffset val="100"/>
        <c:noMultiLvlLbl val="0"/>
      </c:catAx>
      <c:valAx>
        <c:axId val="222250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498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Análisis de Brechas MME</a:t>
            </a:r>
            <a:r>
              <a:rPr lang="en-US" sz="1400" b="1" baseline="0">
                <a:solidFill>
                  <a:sysClr val="windowText" lastClr="000000"/>
                </a:solidFill>
              </a:rPr>
              <a:t> - I+D+I por categorías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MME!$C$2</c:f>
              <c:strCache>
                <c:ptCount val="1"/>
                <c:pt idx="0">
                  <c:v>Puntaje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MME!$C$3:$C$7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C2-4BE4-8C3D-82FF513E5C0E}"/>
            </c:ext>
          </c:extLst>
        </c:ser>
        <c:ser>
          <c:idx val="1"/>
          <c:order val="1"/>
          <c:tx>
            <c:strRef>
              <c:f>MME!$E$2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MME!$E$3:$E$7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77-4BFD-9AB4-22BAD2A4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4656"/>
        <c:axId val="299465048"/>
      </c:radarChart>
      <c:catAx>
        <c:axId val="2994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5048"/>
        <c:crosses val="autoZero"/>
        <c:auto val="1"/>
        <c:lblAlgn val="ctr"/>
        <c:lblOffset val="100"/>
        <c:noMultiLvlLbl val="0"/>
      </c:catAx>
      <c:valAx>
        <c:axId val="29946504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4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Análisis de Brechas MME</a:t>
            </a:r>
            <a:r>
              <a:rPr lang="en-US" sz="1400" b="1" baseline="0">
                <a:solidFill>
                  <a:sysClr val="windowText" lastClr="000000"/>
                </a:solidFill>
              </a:rPr>
              <a:t> - I+D+I por categorías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MME!$B$2</c:f>
              <c:strCache>
                <c:ptCount val="1"/>
                <c:pt idx="0">
                  <c:v>Porcentaje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MME!$B$3:$B$7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A4-4870-9B63-8CE367874B03}"/>
            </c:ext>
          </c:extLst>
        </c:ser>
        <c:ser>
          <c:idx val="1"/>
          <c:order val="1"/>
          <c:tx>
            <c:strRef>
              <c:f>MME!$D$2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MME!$D$3:$D$7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C0E-91F8-DE64834D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7008"/>
        <c:axId val="299467792"/>
      </c:radarChart>
      <c:catAx>
        <c:axId val="2994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7792"/>
        <c:crosses val="autoZero"/>
        <c:auto val="1"/>
        <c:lblAlgn val="ctr"/>
        <c:lblOffset val="100"/>
        <c:noMultiLvlLbl val="0"/>
      </c:catAx>
      <c:valAx>
        <c:axId val="299467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70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</a:t>
            </a:r>
            <a:r>
              <a:rPr lang="en-US" sz="1400" b="1" baseline="0"/>
              <a:t> SGC - I+D+I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SGC!$C$2</c:f>
              <c:strCache>
                <c:ptCount val="1"/>
                <c:pt idx="0">
                  <c:v>Puntaje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SGC!$C$3:$C$7</c:f>
              <c:numCache>
                <c:formatCode>0.0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2.25</c:v>
                </c:pt>
                <c:pt idx="3">
                  <c:v>2</c:v>
                </c:pt>
                <c:pt idx="4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0B-474B-8AF2-1D4F83753B8E}"/>
            </c:ext>
          </c:extLst>
        </c:ser>
        <c:ser>
          <c:idx val="1"/>
          <c:order val="1"/>
          <c:tx>
            <c:strRef>
              <c:f>SGC!$E$2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SGC!$E$3:$E$7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D-4870-94F7-9FA04161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3872"/>
        <c:axId val="299468968"/>
      </c:radarChart>
      <c:catAx>
        <c:axId val="2994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8968"/>
        <c:crosses val="autoZero"/>
        <c:auto val="1"/>
        <c:lblAlgn val="ctr"/>
        <c:lblOffset val="100"/>
        <c:noMultiLvlLbl val="0"/>
      </c:catAx>
      <c:valAx>
        <c:axId val="29946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3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</a:t>
            </a:r>
            <a:r>
              <a:rPr lang="en-US" sz="1400" b="1" baseline="0"/>
              <a:t> SGC - I+D+I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SGC!$B$2</c:f>
              <c:strCache>
                <c:ptCount val="1"/>
                <c:pt idx="0">
                  <c:v>Porcentaje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SGC!$B$3:$B$7</c:f>
              <c:numCache>
                <c:formatCode>0%</c:formatCode>
                <c:ptCount val="5"/>
                <c:pt idx="0">
                  <c:v>1</c:v>
                </c:pt>
                <c:pt idx="1">
                  <c:v>0.66666666666666663</c:v>
                </c:pt>
                <c:pt idx="2">
                  <c:v>0.75</c:v>
                </c:pt>
                <c:pt idx="3">
                  <c:v>0.66666666666666663</c:v>
                </c:pt>
                <c:pt idx="4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57-4C8C-885F-D6054BAECF94}"/>
            </c:ext>
          </c:extLst>
        </c:ser>
        <c:ser>
          <c:idx val="1"/>
          <c:order val="1"/>
          <c:tx>
            <c:strRef>
              <c:f>SGC!$D$2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SGC!$D$3:$D$7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93-4F27-B203-333F9C98C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4264"/>
        <c:axId val="299468576"/>
      </c:radarChart>
      <c:catAx>
        <c:axId val="29946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8576"/>
        <c:crosses val="autoZero"/>
        <c:auto val="1"/>
        <c:lblAlgn val="ctr"/>
        <c:lblOffset val="100"/>
        <c:noMultiLvlLbl val="0"/>
      </c:catAx>
      <c:valAx>
        <c:axId val="29946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42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UPME</a:t>
            </a:r>
            <a:r>
              <a:rPr lang="en-US" sz="1400" b="1" baseline="0"/>
              <a:t> - I+D+I 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UPME!$C$2</c:f>
              <c:strCache>
                <c:ptCount val="1"/>
                <c:pt idx="0">
                  <c:v>Puntaje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UPME!$C$3:$C$7</c:f>
              <c:numCache>
                <c:formatCode>0.0</c:formatCode>
                <c:ptCount val="5"/>
                <c:pt idx="0">
                  <c:v>3</c:v>
                </c:pt>
                <c:pt idx="1">
                  <c:v>1.5</c:v>
                </c:pt>
                <c:pt idx="2">
                  <c:v>1.75</c:v>
                </c:pt>
                <c:pt idx="3">
                  <c:v>3</c:v>
                </c:pt>
                <c:pt idx="4">
                  <c:v>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2-4F6E-938A-B3BBBE8CC170}"/>
            </c:ext>
          </c:extLst>
        </c:ser>
        <c:ser>
          <c:idx val="1"/>
          <c:order val="1"/>
          <c:tx>
            <c:strRef>
              <c:f>UPME!$E$2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UPME!$E$3:$E$7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DF-4F61-B0EB-20DF2A43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5832"/>
        <c:axId val="299470928"/>
      </c:radarChart>
      <c:catAx>
        <c:axId val="29946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70928"/>
        <c:crosses val="autoZero"/>
        <c:auto val="1"/>
        <c:lblAlgn val="ctr"/>
        <c:lblOffset val="100"/>
        <c:noMultiLvlLbl val="0"/>
      </c:catAx>
      <c:valAx>
        <c:axId val="29947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5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UPME</a:t>
            </a:r>
            <a:r>
              <a:rPr lang="en-US" sz="1400" b="1" baseline="0"/>
              <a:t> - I+D+I 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UPME!$B$2</c:f>
              <c:strCache>
                <c:ptCount val="1"/>
                <c:pt idx="0">
                  <c:v>Porcentaje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UPME!$B$3:$B$7</c:f>
              <c:numCache>
                <c:formatCode>0%</c:formatCode>
                <c:ptCount val="5"/>
                <c:pt idx="0">
                  <c:v>1</c:v>
                </c:pt>
                <c:pt idx="1">
                  <c:v>0.5</c:v>
                </c:pt>
                <c:pt idx="2">
                  <c:v>0.58333333333333337</c:v>
                </c:pt>
                <c:pt idx="3">
                  <c:v>1</c:v>
                </c:pt>
                <c:pt idx="4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D0-4BC8-A288-09A634D7047E}"/>
            </c:ext>
          </c:extLst>
        </c:ser>
        <c:ser>
          <c:idx val="1"/>
          <c:order val="1"/>
          <c:tx>
            <c:strRef>
              <c:f>UPME!$D$2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UPME!$D$3:$D$7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F8-4427-819B-703280FE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6616"/>
        <c:axId val="299467400"/>
      </c:radarChart>
      <c:catAx>
        <c:axId val="29946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7400"/>
        <c:crosses val="autoZero"/>
        <c:auto val="1"/>
        <c:lblAlgn val="ctr"/>
        <c:lblOffset val="100"/>
        <c:noMultiLvlLbl val="0"/>
      </c:catAx>
      <c:valAx>
        <c:axId val="29946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66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Análisis de Brechas ANH - I+D+I por categorías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ANH!$C$2</c:f>
              <c:strCache>
                <c:ptCount val="1"/>
                <c:pt idx="0">
                  <c:v>Obtenido ANH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ANH!$A$3:$A$7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ANH!$C$3:$C$7</c:f>
              <c:numCache>
                <c:formatCode>0.0</c:formatCode>
                <c:ptCount val="5"/>
                <c:pt idx="0">
                  <c:v>2.25</c:v>
                </c:pt>
                <c:pt idx="1">
                  <c:v>0.75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B0-4E3A-8F8E-A989A42222D3}"/>
            </c:ext>
          </c:extLst>
        </c:ser>
        <c:ser>
          <c:idx val="1"/>
          <c:order val="1"/>
          <c:tx>
            <c:strRef>
              <c:f>ANH!$E$2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ANH!$A$3:$A$7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ANH!$E$3:$E$7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BB-46F2-96BE-264CDDF3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9752"/>
        <c:axId val="299470144"/>
      </c:radarChart>
      <c:catAx>
        <c:axId val="29946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70144"/>
        <c:crosses val="autoZero"/>
        <c:auto val="1"/>
        <c:lblAlgn val="ctr"/>
        <c:lblOffset val="100"/>
        <c:noMultiLvlLbl val="0"/>
      </c:catAx>
      <c:valAx>
        <c:axId val="29947014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94697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Análisis de Brechas ANH - I+D+I por categorías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ANH!$B$2</c:f>
              <c:strCache>
                <c:ptCount val="1"/>
                <c:pt idx="0">
                  <c:v>Porcentaje ANH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ANH!$A$3:$A$7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ANH!$B$3:$B$7</c:f>
              <c:numCache>
                <c:formatCode>0%</c:formatCode>
                <c:ptCount val="5"/>
                <c:pt idx="0">
                  <c:v>0.75</c:v>
                </c:pt>
                <c:pt idx="1">
                  <c:v>0.25</c:v>
                </c:pt>
                <c:pt idx="2">
                  <c:v>0.16666666666666666</c:v>
                </c:pt>
                <c:pt idx="3">
                  <c:v>0.33333333333333331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B1-4B4F-BBF5-22828F250E24}"/>
            </c:ext>
          </c:extLst>
        </c:ser>
        <c:ser>
          <c:idx val="1"/>
          <c:order val="1"/>
          <c:tx>
            <c:strRef>
              <c:f>ANH!$D$2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ANH!$A$3:$A$7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ANH!$D$3:$D$7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BF-42CD-A674-0E1938EF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856536"/>
        <c:axId val="298861632"/>
      </c:radarChart>
      <c:catAx>
        <c:axId val="29885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861632"/>
        <c:crosses val="autoZero"/>
        <c:auto val="1"/>
        <c:lblAlgn val="ctr"/>
        <c:lblOffset val="100"/>
        <c:noMultiLvlLbl val="0"/>
      </c:catAx>
      <c:valAx>
        <c:axId val="298861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856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Sectorial</a:t>
            </a:r>
            <a:r>
              <a:rPr lang="en-US" sz="1400" b="1" baseline="0"/>
              <a:t> - I+D+I</a:t>
            </a:r>
            <a:r>
              <a:rPr lang="en-US" sz="1400" b="1"/>
              <a:t> por SubTemas /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SECTOR!$I$20</c:f>
              <c:strCache>
                <c:ptCount val="1"/>
                <c:pt idx="0">
                  <c:v>Promedio por SubTemas / Categorías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SECTOR!$A$21:$A$25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Inteligencia Artificial</c:v>
                </c:pt>
              </c:strCache>
            </c:strRef>
          </c:cat>
          <c:val>
            <c:numRef>
              <c:f>SECTOR!$I$21:$I$25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C5-47C6-90A2-013B5814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55384"/>
        <c:axId val="222254600"/>
      </c:radarChart>
      <c:catAx>
        <c:axId val="22225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54600"/>
        <c:crosses val="autoZero"/>
        <c:auto val="1"/>
        <c:lblAlgn val="ctr"/>
        <c:lblOffset val="100"/>
        <c:noMultiLvlLbl val="0"/>
      </c:catAx>
      <c:valAx>
        <c:axId val="222254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225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Análisis</a:t>
            </a:r>
            <a:r>
              <a:rPr lang="es-CO" sz="1400" b="1" baseline="0"/>
              <a:t> de Brechas</a:t>
            </a:r>
            <a:r>
              <a:rPr lang="es-CO" sz="1400" b="1"/>
              <a:t> Sectorial - I+D+I por </a:t>
            </a:r>
            <a:r>
              <a:rPr lang="es-CO" sz="1400" b="1" baseline="0"/>
              <a:t>Categorías</a:t>
            </a:r>
            <a:endParaRPr lang="es-C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cat>
            <c:strRef>
              <c:f>SECTOR!$A$46:$A$50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Inteligencia Artificial</c:v>
                </c:pt>
              </c:strCache>
            </c:strRef>
          </c:cat>
          <c:val>
            <c:numRef>
              <c:f>SECTOR!$I$46:$I$50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C3-4969-9888-0B2954DC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7392"/>
        <c:axId val="298297000"/>
      </c:radarChart>
      <c:catAx>
        <c:axId val="29829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7000"/>
        <c:crosses val="autoZero"/>
        <c:auto val="1"/>
        <c:lblAlgn val="ctr"/>
        <c:lblOffset val="100"/>
        <c:noMultiLvlLbl val="0"/>
      </c:catAx>
      <c:valAx>
        <c:axId val="298297000"/>
        <c:scaling>
          <c:orientation val="minMax"/>
          <c:max val="3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7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de Gestión Sectorial - Análisis de Brechas I+D+I </a:t>
            </a:r>
            <a:r>
              <a:rPr lang="en-US" sz="1400" b="1" baseline="0"/>
              <a:t> 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SECTOR!$C$3</c:f>
              <c:strCache>
                <c:ptCount val="1"/>
                <c:pt idx="0">
                  <c:v>Puntaje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SECTOR!$C$4:$C$10</c:f>
              <c:numCache>
                <c:formatCode>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1.55</c:v>
                </c:pt>
                <c:pt idx="3">
                  <c:v>1.85</c:v>
                </c:pt>
                <c:pt idx="4">
                  <c:v>0.35</c:v>
                </c:pt>
                <c:pt idx="5">
                  <c:v>2.35</c:v>
                </c:pt>
                <c:pt idx="6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2E-485B-BE22-CE038CDA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1904"/>
        <c:axId val="298296608"/>
      </c:radarChart>
      <c:catAx>
        <c:axId val="29829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6608"/>
        <c:crosses val="autoZero"/>
        <c:auto val="1"/>
        <c:lblAlgn val="ctr"/>
        <c:lblOffset val="100"/>
        <c:noMultiLvlLbl val="0"/>
      </c:catAx>
      <c:valAx>
        <c:axId val="298296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19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ANM - I+D+I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ANM!$C$2</c:f>
              <c:strCache>
                <c:ptCount val="1"/>
                <c:pt idx="0">
                  <c:v>Puntaje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ANM!$A$3:$A$7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ANM!$C$3:$C$7</c:f>
              <c:numCache>
                <c:formatCode>0.0</c:formatCode>
                <c:ptCount val="5"/>
                <c:pt idx="0">
                  <c:v>1.25</c:v>
                </c:pt>
                <c:pt idx="1">
                  <c:v>0.75</c:v>
                </c:pt>
                <c:pt idx="2">
                  <c:v>2.25</c:v>
                </c:pt>
                <c:pt idx="3">
                  <c:v>0.25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F-454C-BB99-8280D99B39CE}"/>
            </c:ext>
          </c:extLst>
        </c:ser>
        <c:ser>
          <c:idx val="1"/>
          <c:order val="1"/>
          <c:tx>
            <c:strRef>
              <c:f>ANM!$E$2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ANM!$A$3:$A$7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ANM!$E$3:$E$7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79-474C-8A68-4D849043C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6216"/>
        <c:axId val="298298568"/>
      </c:radarChart>
      <c:catAx>
        <c:axId val="29829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8568"/>
        <c:crosses val="autoZero"/>
        <c:auto val="1"/>
        <c:lblAlgn val="ctr"/>
        <c:lblOffset val="100"/>
        <c:noMultiLvlLbl val="0"/>
      </c:catAx>
      <c:valAx>
        <c:axId val="29829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62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ANM - I+D+I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ANM!$B$2</c:f>
              <c:strCache>
                <c:ptCount val="1"/>
                <c:pt idx="0">
                  <c:v>Porcentaje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ANM!$A$3:$A$7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ANM!$B$3:$B$7</c:f>
              <c:numCache>
                <c:formatCode>0%</c:formatCode>
                <c:ptCount val="5"/>
                <c:pt idx="0">
                  <c:v>0.41666666666666669</c:v>
                </c:pt>
                <c:pt idx="1">
                  <c:v>0.25</c:v>
                </c:pt>
                <c:pt idx="2">
                  <c:v>0.75</c:v>
                </c:pt>
                <c:pt idx="3">
                  <c:v>8.3333333333333329E-2</c:v>
                </c:pt>
                <c:pt idx="4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CC-410F-84C4-D50903B01949}"/>
            </c:ext>
          </c:extLst>
        </c:ser>
        <c:ser>
          <c:idx val="1"/>
          <c:order val="1"/>
          <c:tx>
            <c:strRef>
              <c:f>ANM!$D$2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ANM!$A$3:$A$7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ANM!$D$3:$D$7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C-4846-9540-C3599AB8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3864"/>
        <c:axId val="298295040"/>
      </c:radarChart>
      <c:catAx>
        <c:axId val="29829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5040"/>
        <c:crosses val="autoZero"/>
        <c:auto val="1"/>
        <c:lblAlgn val="ctr"/>
        <c:lblOffset val="100"/>
        <c:noMultiLvlLbl val="0"/>
      </c:catAx>
      <c:valAx>
        <c:axId val="2982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38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CREG - I+D+I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101688128807843"/>
          <c:y val="0.16183240752863137"/>
          <c:w val="0.48699731432261956"/>
          <c:h val="0.70816651193709956"/>
        </c:manualLayout>
      </c:layout>
      <c:radarChart>
        <c:radarStyle val="marker"/>
        <c:varyColors val="0"/>
        <c:ser>
          <c:idx val="0"/>
          <c:order val="0"/>
          <c:tx>
            <c:strRef>
              <c:f>CREG!$C$2</c:f>
              <c:strCache>
                <c:ptCount val="1"/>
                <c:pt idx="0">
                  <c:v>Puntaje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CREG!$C$3:$C$7</c:f>
              <c:numCache>
                <c:formatCode>0.0</c:formatCode>
                <c:ptCount val="5"/>
                <c:pt idx="0">
                  <c:v>2.5</c:v>
                </c:pt>
                <c:pt idx="1">
                  <c:v>1.25</c:v>
                </c:pt>
                <c:pt idx="2">
                  <c:v>1.5</c:v>
                </c:pt>
                <c:pt idx="3">
                  <c:v>1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70-4C08-BAC0-F48554E30303}"/>
            </c:ext>
          </c:extLst>
        </c:ser>
        <c:ser>
          <c:idx val="1"/>
          <c:order val="1"/>
          <c:tx>
            <c:strRef>
              <c:f>CREG!$E$2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CREG!$E$3:$E$7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0-45EF-864F-A013EA48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2296"/>
        <c:axId val="298295432"/>
      </c:radarChart>
      <c:catAx>
        <c:axId val="29829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5432"/>
        <c:crosses val="autoZero"/>
        <c:auto val="1"/>
        <c:lblAlgn val="ctr"/>
        <c:lblOffset val="100"/>
        <c:noMultiLvlLbl val="0"/>
      </c:catAx>
      <c:valAx>
        <c:axId val="29829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22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CREG - I+D+I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101688128807843"/>
          <c:y val="0.16183240752863137"/>
          <c:w val="0.48699731432261956"/>
          <c:h val="0.70816651193709956"/>
        </c:manualLayout>
      </c:layout>
      <c:radarChart>
        <c:radarStyle val="marker"/>
        <c:varyColors val="0"/>
        <c:ser>
          <c:idx val="0"/>
          <c:order val="0"/>
          <c:tx>
            <c:strRef>
              <c:f>CREG!$B$2</c:f>
              <c:strCache>
                <c:ptCount val="1"/>
                <c:pt idx="0">
                  <c:v>Porcentaje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CREG!$B$3:$B$7</c:f>
              <c:numCache>
                <c:formatCode>0%</c:formatCode>
                <c:ptCount val="5"/>
                <c:pt idx="0">
                  <c:v>0.83333333333333337</c:v>
                </c:pt>
                <c:pt idx="1">
                  <c:v>0.41666666666666669</c:v>
                </c:pt>
                <c:pt idx="2">
                  <c:v>0.5</c:v>
                </c:pt>
                <c:pt idx="3">
                  <c:v>0.33333333333333331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21-4FBB-8C56-F192B8C86C83}"/>
            </c:ext>
          </c:extLst>
        </c:ser>
        <c:ser>
          <c:idx val="1"/>
          <c:order val="1"/>
          <c:tx>
            <c:strRef>
              <c:f>CREG!$D$2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CREG!$D$3:$D$7</c:f>
              <c:numCache>
                <c:formatCode>0%</c:formatCode>
                <c:ptCount val="5"/>
                <c:pt idx="0">
                  <c:v>0.6428571428571429</c:v>
                </c:pt>
                <c:pt idx="1">
                  <c:v>0.39285714285714285</c:v>
                </c:pt>
                <c:pt idx="2">
                  <c:v>0.47619047619047622</c:v>
                </c:pt>
                <c:pt idx="3">
                  <c:v>0.48809523809523808</c:v>
                </c:pt>
                <c:pt idx="4">
                  <c:v>0.59523809523809512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E9-4222-B177-9BA46D77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2688"/>
        <c:axId val="298293080"/>
      </c:radarChart>
      <c:catAx>
        <c:axId val="29829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3080"/>
        <c:crosses val="autoZero"/>
        <c:auto val="1"/>
        <c:lblAlgn val="ctr"/>
        <c:lblOffset val="100"/>
        <c:noMultiLvlLbl val="0"/>
      </c:catAx>
      <c:valAx>
        <c:axId val="2982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26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IPSE</a:t>
            </a:r>
            <a:r>
              <a:rPr lang="en-US" sz="1400" b="1" baseline="0"/>
              <a:t> - I+D+I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IPSE!$C$2</c:f>
              <c:strCache>
                <c:ptCount val="1"/>
                <c:pt idx="0">
                  <c:v>Puntaje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IPSE!$C$3:$C$7</c:f>
              <c:numCache>
                <c:formatCode>0.0</c:formatCode>
                <c:ptCount val="5"/>
                <c:pt idx="0">
                  <c:v>1.5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2D-4F18-B55B-61158B675814}"/>
            </c:ext>
          </c:extLst>
        </c:ser>
        <c:ser>
          <c:idx val="1"/>
          <c:order val="1"/>
          <c:tx>
            <c:strRef>
              <c:f>IPSE!$E$2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IPSE!$A$3:$A$7</c:f>
              <c:strCache>
                <c:ptCount val="5"/>
                <c:pt idx="0">
                  <c:v>Cyberseguridad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Visión de la Transformación Digital (4RI)</c:v>
                </c:pt>
              </c:strCache>
            </c:strRef>
          </c:cat>
          <c:val>
            <c:numRef>
              <c:f>IPSE!$E$3:$E$7</c:f>
              <c:numCache>
                <c:formatCode>0.0</c:formatCode>
                <c:ptCount val="5"/>
                <c:pt idx="0">
                  <c:v>1.9285714285714286</c:v>
                </c:pt>
                <c:pt idx="1">
                  <c:v>1.1785714285714286</c:v>
                </c:pt>
                <c:pt idx="2">
                  <c:v>1.4285714285714286</c:v>
                </c:pt>
                <c:pt idx="3">
                  <c:v>1.4642857142857142</c:v>
                </c:pt>
                <c:pt idx="4">
                  <c:v>1.7857142857142858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07-4505-AFDC-D2212D5E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291512"/>
        <c:axId val="298294648"/>
      </c:radarChart>
      <c:catAx>
        <c:axId val="29829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4648"/>
        <c:crosses val="autoZero"/>
        <c:auto val="1"/>
        <c:lblAlgn val="ctr"/>
        <c:lblOffset val="100"/>
        <c:noMultiLvlLbl val="0"/>
      </c:catAx>
      <c:valAx>
        <c:axId val="29829464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291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0</xdr:rowOff>
    </xdr:from>
    <xdr:to>
      <xdr:col>16</xdr:col>
      <xdr:colOff>609601</xdr:colOff>
      <xdr:row>17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578AE57-197A-7C74-01C9-5A6D66405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26</xdr:row>
      <xdr:rowOff>100010</xdr:rowOff>
    </xdr:from>
    <xdr:to>
      <xdr:col>8</xdr:col>
      <xdr:colOff>1009650</xdr:colOff>
      <xdr:row>43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4E66BBF-A012-D903-8EB0-DFF60A1AA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1241274</xdr:colOff>
      <xdr:row>51</xdr:row>
      <xdr:rowOff>113696</xdr:rowOff>
    </xdr:from>
    <xdr:to>
      <xdr:col>8</xdr:col>
      <xdr:colOff>457200</xdr:colOff>
      <xdr:row>70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DE21D62-4656-102A-D557-C41F3234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</xdr:colOff>
      <xdr:row>2</xdr:row>
      <xdr:rowOff>0</xdr:rowOff>
    </xdr:from>
    <xdr:to>
      <xdr:col>8</xdr:col>
      <xdr:colOff>2200276</xdr:colOff>
      <xdr:row>17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01936F9-857E-4E3B-9E81-379EF2621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1206500</xdr:colOff>
      <xdr:row>2</xdr:row>
      <xdr:rowOff>69057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FF9B0D7-C944-2A31-E4B6-A06E2C94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06500" cy="678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8</xdr:row>
      <xdr:rowOff>171450</xdr:rowOff>
    </xdr:from>
    <xdr:to>
      <xdr:col>6</xdr:col>
      <xdr:colOff>523875</xdr:colOff>
      <xdr:row>29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65D75381-02BD-7E24-4820-90F477B0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657225</xdr:colOff>
      <xdr:row>8</xdr:row>
      <xdr:rowOff>180975</xdr:rowOff>
    </xdr:from>
    <xdr:to>
      <xdr:col>14</xdr:col>
      <xdr:colOff>419099</xdr:colOff>
      <xdr:row>29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A470C92-D101-4D61-9228-12720ED94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6</xdr:col>
      <xdr:colOff>228601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39E6DDB-B555-2A62-194F-C0FE8D98B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8</xdr:row>
      <xdr:rowOff>95250</xdr:rowOff>
    </xdr:from>
    <xdr:to>
      <xdr:col>14</xdr:col>
      <xdr:colOff>619126</xdr:colOff>
      <xdr:row>31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91B9E2B-5E72-40CC-9E55-5C7321B0D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8</xdr:row>
      <xdr:rowOff>114300</xdr:rowOff>
    </xdr:from>
    <xdr:to>
      <xdr:col>6</xdr:col>
      <xdr:colOff>523874</xdr:colOff>
      <xdr:row>28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458EA0B-38B8-20F1-563B-A4085CBF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695325</xdr:colOff>
      <xdr:row>8</xdr:row>
      <xdr:rowOff>114300</xdr:rowOff>
    </xdr:from>
    <xdr:to>
      <xdr:col>15</xdr:col>
      <xdr:colOff>447676</xdr:colOff>
      <xdr:row>28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CEA61F0-C678-411F-A233-D25F4B09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19050</xdr:rowOff>
    </xdr:from>
    <xdr:to>
      <xdr:col>6</xdr:col>
      <xdr:colOff>352425</xdr:colOff>
      <xdr:row>29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6833B5C-A75D-54E8-C593-CD254F6B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695325</xdr:colOff>
      <xdr:row>9</xdr:row>
      <xdr:rowOff>28575</xdr:rowOff>
    </xdr:from>
    <xdr:to>
      <xdr:col>15</xdr:col>
      <xdr:colOff>209551</xdr:colOff>
      <xdr:row>29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4692B12-3E60-48F3-A10C-2E7B1914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8</xdr:row>
      <xdr:rowOff>152400</xdr:rowOff>
    </xdr:from>
    <xdr:to>
      <xdr:col>6</xdr:col>
      <xdr:colOff>590549</xdr:colOff>
      <xdr:row>29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D8E839E-CACA-A4C9-C34F-480C34CF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8</xdr:row>
      <xdr:rowOff>142875</xdr:rowOff>
    </xdr:from>
    <xdr:to>
      <xdr:col>15</xdr:col>
      <xdr:colOff>504825</xdr:colOff>
      <xdr:row>29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BCE4919-8ECC-49D3-A1B4-D44C806D4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8</xdr:row>
      <xdr:rowOff>138112</xdr:rowOff>
    </xdr:from>
    <xdr:to>
      <xdr:col>6</xdr:col>
      <xdr:colOff>714375</xdr:colOff>
      <xdr:row>29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6FC5EA1-5F1D-31FB-101D-05AB5E5D5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8</xdr:row>
      <xdr:rowOff>133350</xdr:rowOff>
    </xdr:from>
    <xdr:to>
      <xdr:col>16</xdr:col>
      <xdr:colOff>47626</xdr:colOff>
      <xdr:row>29</xdr:row>
      <xdr:rowOff>14288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BAFA6FE-C999-419A-9778-9EC514936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</xdr:row>
      <xdr:rowOff>123825</xdr:rowOff>
    </xdr:from>
    <xdr:to>
      <xdr:col>5</xdr:col>
      <xdr:colOff>485775</xdr:colOff>
      <xdr:row>28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DD993CB-DFB2-B176-4D03-11B5710FD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8</xdr:row>
      <xdr:rowOff>123825</xdr:rowOff>
    </xdr:from>
    <xdr:to>
      <xdr:col>13</xdr:col>
      <xdr:colOff>247651</xdr:colOff>
      <xdr:row>28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B6F4ECF-460B-4151-9E6C-86CAF439D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ANM/Brechas%20I+D+i%20v1.1%20-%20A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CREG/GI_02%20Brechas%20I+D+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MME/GI_02%20Brechas%20I+D+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SGC/GI_02%20Brechas%20I+D+i%20v.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UPME/GI_02%20Brechas%20I+D+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ocimiento"/>
      <sheetName val="Gráfico"/>
      <sheetName val="Media"/>
      <sheetName val="Créditos"/>
    </sheetNames>
    <sheetDataSet>
      <sheetData sheetId="0">
        <row r="6">
          <cell r="O6">
            <v>0.25</v>
          </cell>
        </row>
        <row r="8">
          <cell r="O8">
            <v>0.5</v>
          </cell>
        </row>
        <row r="10">
          <cell r="O10">
            <v>0.25</v>
          </cell>
        </row>
        <row r="12">
          <cell r="O12">
            <v>0.25</v>
          </cell>
        </row>
        <row r="15">
          <cell r="O15">
            <v>0.5</v>
          </cell>
        </row>
        <row r="17">
          <cell r="O17">
            <v>0</v>
          </cell>
        </row>
        <row r="19">
          <cell r="O19">
            <v>0</v>
          </cell>
        </row>
        <row r="21">
          <cell r="O21">
            <v>0.25</v>
          </cell>
        </row>
        <row r="24">
          <cell r="O24">
            <v>0.75</v>
          </cell>
        </row>
        <row r="26">
          <cell r="O26">
            <v>0.5</v>
          </cell>
        </row>
        <row r="28">
          <cell r="O28">
            <v>0.5</v>
          </cell>
        </row>
        <row r="30">
          <cell r="O30">
            <v>0.5</v>
          </cell>
        </row>
        <row r="33">
          <cell r="O33">
            <v>0</v>
          </cell>
        </row>
        <row r="35">
          <cell r="O35">
            <v>0</v>
          </cell>
        </row>
        <row r="37">
          <cell r="O37">
            <v>0</v>
          </cell>
        </row>
        <row r="39">
          <cell r="O39">
            <v>0.25</v>
          </cell>
        </row>
        <row r="42">
          <cell r="O42">
            <v>0.75</v>
          </cell>
        </row>
        <row r="46">
          <cell r="O46">
            <v>0.5</v>
          </cell>
        </row>
        <row r="48">
          <cell r="O48">
            <v>0.75</v>
          </cell>
        </row>
      </sheetData>
      <sheetData sheetId="1"/>
      <sheetData sheetId="2">
        <row r="1">
          <cell r="D1" t="str">
            <v>Porcentaje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0.75</v>
          </cell>
        </row>
        <row r="11">
          <cell r="O11">
            <v>0.75</v>
          </cell>
        </row>
        <row r="13">
          <cell r="O13">
            <v>0.25</v>
          </cell>
        </row>
        <row r="16">
          <cell r="O16">
            <v>0.5</v>
          </cell>
        </row>
        <row r="18">
          <cell r="O18">
            <v>0.25</v>
          </cell>
        </row>
        <row r="20">
          <cell r="O20">
            <v>0.25</v>
          </cell>
        </row>
        <row r="22">
          <cell r="O22">
            <v>0.25</v>
          </cell>
        </row>
        <row r="25">
          <cell r="O25">
            <v>0.5</v>
          </cell>
        </row>
        <row r="27">
          <cell r="O27">
            <v>0.5</v>
          </cell>
        </row>
        <row r="29">
          <cell r="O29">
            <v>0</v>
          </cell>
        </row>
        <row r="31">
          <cell r="O31">
            <v>0.5</v>
          </cell>
        </row>
        <row r="34">
          <cell r="O34">
            <v>0</v>
          </cell>
        </row>
        <row r="36">
          <cell r="O36">
            <v>0.5</v>
          </cell>
        </row>
        <row r="38">
          <cell r="O38">
            <v>0.25</v>
          </cell>
        </row>
        <row r="40">
          <cell r="O40">
            <v>0.25</v>
          </cell>
        </row>
        <row r="43">
          <cell r="O43">
            <v>0.5</v>
          </cell>
        </row>
        <row r="47">
          <cell r="O47">
            <v>0.5</v>
          </cell>
        </row>
        <row r="49">
          <cell r="O49">
            <v>0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</v>
          </cell>
        </row>
        <row r="9">
          <cell r="O9">
            <v>0</v>
          </cell>
        </row>
        <row r="11">
          <cell r="O11">
            <v>0</v>
          </cell>
        </row>
        <row r="13">
          <cell r="O13">
            <v>0</v>
          </cell>
        </row>
        <row r="16">
          <cell r="O16">
            <v>0</v>
          </cell>
        </row>
        <row r="18">
          <cell r="O18">
            <v>0</v>
          </cell>
        </row>
        <row r="20">
          <cell r="O20">
            <v>0</v>
          </cell>
        </row>
        <row r="22">
          <cell r="O22">
            <v>0</v>
          </cell>
        </row>
        <row r="25">
          <cell r="O25">
            <v>0</v>
          </cell>
        </row>
        <row r="27">
          <cell r="O27">
            <v>0</v>
          </cell>
        </row>
        <row r="29">
          <cell r="O29">
            <v>0</v>
          </cell>
        </row>
        <row r="31">
          <cell r="O31">
            <v>0</v>
          </cell>
        </row>
        <row r="34">
          <cell r="O34">
            <v>0.25</v>
          </cell>
        </row>
        <row r="36">
          <cell r="O36">
            <v>0.25</v>
          </cell>
        </row>
        <row r="38">
          <cell r="O38">
            <v>0.25</v>
          </cell>
        </row>
        <row r="40">
          <cell r="O40">
            <v>0.25</v>
          </cell>
        </row>
        <row r="43">
          <cell r="O43">
            <v>0.25</v>
          </cell>
        </row>
        <row r="47">
          <cell r="O47">
            <v>0.25</v>
          </cell>
        </row>
        <row r="49">
          <cell r="O49">
            <v>0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0.75</v>
          </cell>
        </row>
        <row r="11">
          <cell r="O11">
            <v>0.75</v>
          </cell>
        </row>
        <row r="13">
          <cell r="O13">
            <v>0.75</v>
          </cell>
        </row>
        <row r="16">
          <cell r="O16">
            <v>0.5</v>
          </cell>
        </row>
        <row r="18">
          <cell r="O18">
            <v>0.75</v>
          </cell>
        </row>
        <row r="20">
          <cell r="O20">
            <v>0.25</v>
          </cell>
        </row>
        <row r="22">
          <cell r="O22">
            <v>0.5</v>
          </cell>
        </row>
        <row r="25">
          <cell r="O25">
            <v>0.5</v>
          </cell>
        </row>
        <row r="27">
          <cell r="O27">
            <v>0.75</v>
          </cell>
        </row>
        <row r="29">
          <cell r="O29">
            <v>0.5</v>
          </cell>
        </row>
        <row r="31">
          <cell r="O31">
            <v>0.5</v>
          </cell>
        </row>
        <row r="34">
          <cell r="O34">
            <v>0.75</v>
          </cell>
        </row>
        <row r="36">
          <cell r="O36">
            <v>0.75</v>
          </cell>
        </row>
        <row r="38">
          <cell r="O38">
            <v>0.25</v>
          </cell>
        </row>
        <row r="40">
          <cell r="O40">
            <v>0.25</v>
          </cell>
        </row>
        <row r="43">
          <cell r="O43">
            <v>0.5</v>
          </cell>
        </row>
        <row r="47">
          <cell r="O47">
            <v>0.75</v>
          </cell>
        </row>
        <row r="49">
          <cell r="O49">
            <v>0.5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0.75</v>
          </cell>
        </row>
        <row r="11">
          <cell r="O11">
            <v>0.75</v>
          </cell>
        </row>
        <row r="13">
          <cell r="O13">
            <v>0.75</v>
          </cell>
        </row>
        <row r="16">
          <cell r="O16">
            <v>0.5</v>
          </cell>
        </row>
        <row r="18">
          <cell r="O18">
            <v>0.25</v>
          </cell>
        </row>
        <row r="20">
          <cell r="O20">
            <v>0.25</v>
          </cell>
        </row>
        <row r="22">
          <cell r="O22">
            <v>0.5</v>
          </cell>
        </row>
        <row r="25">
          <cell r="O25">
            <v>0.25</v>
          </cell>
        </row>
        <row r="27">
          <cell r="O27">
            <v>0.5</v>
          </cell>
        </row>
        <row r="29">
          <cell r="O29">
            <v>0.25</v>
          </cell>
        </row>
        <row r="31">
          <cell r="O31">
            <v>0.75</v>
          </cell>
        </row>
        <row r="34">
          <cell r="O34">
            <v>0.75</v>
          </cell>
        </row>
        <row r="36">
          <cell r="O36">
            <v>0.75</v>
          </cell>
        </row>
        <row r="38">
          <cell r="O38">
            <v>0.75</v>
          </cell>
        </row>
        <row r="40">
          <cell r="O40">
            <v>0.75</v>
          </cell>
        </row>
        <row r="43">
          <cell r="O43">
            <v>0.75</v>
          </cell>
        </row>
        <row r="47">
          <cell r="O47">
            <v>0.75</v>
          </cell>
        </row>
        <row r="49">
          <cell r="O49">
            <v>0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zoomScaleNormal="100" workbookViewId="0">
      <selection sqref="A1:Q2"/>
    </sheetView>
  </sheetViews>
  <sheetFormatPr baseColWidth="10" defaultColWidth="11.42578125" defaultRowHeight="15" x14ac:dyDescent="0.25"/>
  <cols>
    <col min="1" max="1" width="24" bestFit="1" customWidth="1"/>
    <col min="2" max="2" width="20" bestFit="1" customWidth="1"/>
    <col min="9" max="9" width="34" bestFit="1" customWidth="1"/>
  </cols>
  <sheetData>
    <row r="1" spans="1:17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33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5">
      <c r="A3" s="30" t="s">
        <v>0</v>
      </c>
      <c r="B3" s="21" t="s">
        <v>1</v>
      </c>
      <c r="C3" s="22" t="s">
        <v>2</v>
      </c>
    </row>
    <row r="4" spans="1:17" x14ac:dyDescent="0.25">
      <c r="A4" s="8" t="s">
        <v>3</v>
      </c>
      <c r="B4" s="2">
        <f>H26</f>
        <v>0.4</v>
      </c>
      <c r="C4" s="9">
        <f>H51</f>
        <v>1.2</v>
      </c>
    </row>
    <row r="5" spans="1:17" x14ac:dyDescent="0.25">
      <c r="A5" s="8" t="s">
        <v>4</v>
      </c>
      <c r="B5" s="2">
        <v>0.43333333333333329</v>
      </c>
      <c r="C5" s="9">
        <f>B51</f>
        <v>1.3</v>
      </c>
    </row>
    <row r="6" spans="1:17" x14ac:dyDescent="0.25">
      <c r="A6" s="8" t="s">
        <v>5</v>
      </c>
      <c r="B6" s="2">
        <f>C26</f>
        <v>0.51666666666666672</v>
      </c>
      <c r="C6" s="9">
        <f>C51</f>
        <v>1.55</v>
      </c>
    </row>
    <row r="7" spans="1:17" x14ac:dyDescent="0.25">
      <c r="A7" s="8" t="s">
        <v>6</v>
      </c>
      <c r="B7" s="2">
        <f>D26</f>
        <v>0.61666666666666659</v>
      </c>
      <c r="C7" s="9">
        <f>D51</f>
        <v>1.85</v>
      </c>
    </row>
    <row r="8" spans="1:17" x14ac:dyDescent="0.25">
      <c r="A8" s="8" t="s">
        <v>7</v>
      </c>
      <c r="B8" s="2">
        <f>E26</f>
        <v>0.11666666666666665</v>
      </c>
      <c r="C8" s="9">
        <f>E51</f>
        <v>0.35</v>
      </c>
    </row>
    <row r="9" spans="1:17" x14ac:dyDescent="0.25">
      <c r="A9" s="8" t="s">
        <v>8</v>
      </c>
      <c r="B9" s="2">
        <f>F26</f>
        <v>0.78333333333333333</v>
      </c>
      <c r="C9" s="9">
        <f>F51</f>
        <v>2.35</v>
      </c>
    </row>
    <row r="10" spans="1:17" x14ac:dyDescent="0.25">
      <c r="A10" s="8" t="s">
        <v>9</v>
      </c>
      <c r="B10" s="2">
        <f>G26</f>
        <v>0.76666666666666672</v>
      </c>
      <c r="C10" s="9">
        <f>G51</f>
        <v>2.2999999999999998</v>
      </c>
    </row>
    <row r="11" spans="1:17" ht="15.75" thickBot="1" x14ac:dyDescent="0.3">
      <c r="A11" s="16" t="s">
        <v>10</v>
      </c>
      <c r="B11" s="17">
        <f>AVERAGE(B4:B10)</f>
        <v>0.51904761904761909</v>
      </c>
      <c r="C11" s="18">
        <f>AVERAGE(C4:C10)</f>
        <v>1.5571428571428569</v>
      </c>
    </row>
    <row r="19" spans="1:9" ht="15.75" thickBot="1" x14ac:dyDescent="0.3"/>
    <row r="20" spans="1:9" x14ac:dyDescent="0.25">
      <c r="A20" s="19" t="s">
        <v>11</v>
      </c>
      <c r="B20" s="20" t="s">
        <v>4</v>
      </c>
      <c r="C20" s="21" t="s">
        <v>5</v>
      </c>
      <c r="D20" s="21" t="s">
        <v>6</v>
      </c>
      <c r="E20" s="20" t="s">
        <v>7</v>
      </c>
      <c r="F20" s="21" t="s">
        <v>8</v>
      </c>
      <c r="G20" s="21" t="s">
        <v>9</v>
      </c>
      <c r="H20" s="21" t="s">
        <v>3</v>
      </c>
      <c r="I20" s="22" t="s">
        <v>12</v>
      </c>
    </row>
    <row r="21" spans="1:9" x14ac:dyDescent="0.25">
      <c r="A21" s="23" t="s">
        <v>13</v>
      </c>
      <c r="B21" s="3">
        <f>ANM!B3</f>
        <v>0.41666666666666669</v>
      </c>
      <c r="C21" s="6">
        <f>CREG!B3</f>
        <v>0.83333333333333337</v>
      </c>
      <c r="D21" s="1">
        <f>IPSE!B3</f>
        <v>0.5</v>
      </c>
      <c r="E21" s="6">
        <f>MME!B3</f>
        <v>0</v>
      </c>
      <c r="F21" s="6">
        <f>SGC!B3</f>
        <v>1</v>
      </c>
      <c r="G21" s="2">
        <f>UPME!B3</f>
        <v>1</v>
      </c>
      <c r="H21" s="2">
        <f>ANH!B3</f>
        <v>0.75</v>
      </c>
      <c r="I21" s="25">
        <f>AVERAGE(B21:H21)</f>
        <v>0.6428571428571429</v>
      </c>
    </row>
    <row r="22" spans="1:9" x14ac:dyDescent="0.25">
      <c r="A22" s="23" t="s">
        <v>14</v>
      </c>
      <c r="B22" s="3">
        <f>ANM!B4</f>
        <v>0.25</v>
      </c>
      <c r="C22" s="6">
        <f>CREG!B4</f>
        <v>0.41666666666666669</v>
      </c>
      <c r="D22" s="1">
        <f>IPSE!B4</f>
        <v>0.66666666666666663</v>
      </c>
      <c r="E22" s="6">
        <f>MME!B4</f>
        <v>0</v>
      </c>
      <c r="F22" s="6">
        <f>SGC!B4</f>
        <v>0.66666666666666663</v>
      </c>
      <c r="G22" s="2">
        <f>UPME!B4</f>
        <v>0.5</v>
      </c>
      <c r="H22" s="2">
        <f>ANH!B4</f>
        <v>0.25</v>
      </c>
      <c r="I22" s="25">
        <f t="shared" ref="I22:I25" si="0">AVERAGE(B22:H22)</f>
        <v>0.39285714285714285</v>
      </c>
    </row>
    <row r="23" spans="1:9" x14ac:dyDescent="0.25">
      <c r="A23" s="23" t="s">
        <v>15</v>
      </c>
      <c r="B23" s="3">
        <f>ANM!B5</f>
        <v>0.75</v>
      </c>
      <c r="C23" s="6">
        <f>CREG!B5</f>
        <v>0.5</v>
      </c>
      <c r="D23" s="1">
        <f>IPSE!B5</f>
        <v>0.58333333333333337</v>
      </c>
      <c r="E23" s="6">
        <f>MME!B5</f>
        <v>0</v>
      </c>
      <c r="F23" s="6">
        <f>SGC!B5</f>
        <v>0.75</v>
      </c>
      <c r="G23" s="2">
        <f>UPME!B5</f>
        <v>0.58333333333333337</v>
      </c>
      <c r="H23" s="2">
        <f>ANH!B5</f>
        <v>0.16666666666666666</v>
      </c>
      <c r="I23" s="25">
        <f t="shared" si="0"/>
        <v>0.47619047619047622</v>
      </c>
    </row>
    <row r="24" spans="1:9" x14ac:dyDescent="0.25">
      <c r="A24" s="23" t="s">
        <v>16</v>
      </c>
      <c r="B24" s="3">
        <f>ANM!B6</f>
        <v>8.3333333333333329E-2</v>
      </c>
      <c r="C24" s="6">
        <f>CREG!B6</f>
        <v>0.33333333333333331</v>
      </c>
      <c r="D24" s="1">
        <f>IPSE!B6</f>
        <v>0.66666666666666663</v>
      </c>
      <c r="E24" s="6">
        <f>MME!B6</f>
        <v>0.33333333333333331</v>
      </c>
      <c r="F24" s="6">
        <f>SGC!B6</f>
        <v>0.66666666666666663</v>
      </c>
      <c r="G24" s="2">
        <f>UPME!B6</f>
        <v>1</v>
      </c>
      <c r="H24" s="2">
        <f>ANH!B6</f>
        <v>0.33333333333333331</v>
      </c>
      <c r="I24" s="25">
        <f t="shared" si="0"/>
        <v>0.48809523809523808</v>
      </c>
    </row>
    <row r="25" spans="1:9" x14ac:dyDescent="0.25">
      <c r="A25" s="23" t="s">
        <v>17</v>
      </c>
      <c r="B25" s="3">
        <f>ANM!B7</f>
        <v>0.66666666666666663</v>
      </c>
      <c r="C25" s="6">
        <f>CREG!B7</f>
        <v>0.5</v>
      </c>
      <c r="D25" s="1">
        <f>IPSE!B7</f>
        <v>0.66666666666666663</v>
      </c>
      <c r="E25" s="6">
        <f>MME!B7</f>
        <v>0.25</v>
      </c>
      <c r="F25" s="6">
        <f>SGC!B7</f>
        <v>0.83333333333333337</v>
      </c>
      <c r="G25" s="2">
        <f>UPME!B7</f>
        <v>0.75</v>
      </c>
      <c r="H25" s="2">
        <f>ANH!B7</f>
        <v>0.5</v>
      </c>
      <c r="I25" s="25">
        <f t="shared" si="0"/>
        <v>0.59523809523809512</v>
      </c>
    </row>
    <row r="26" spans="1:9" ht="15.75" thickBot="1" x14ac:dyDescent="0.3">
      <c r="A26" s="24" t="s">
        <v>1</v>
      </c>
      <c r="B26" s="17">
        <f>AVERAGE(B21:B25)</f>
        <v>0.43333333333333329</v>
      </c>
      <c r="C26" s="17">
        <f t="shared" ref="C26:H26" si="1">AVERAGE(C21:C25)</f>
        <v>0.51666666666666672</v>
      </c>
      <c r="D26" s="27">
        <f t="shared" si="1"/>
        <v>0.61666666666666659</v>
      </c>
      <c r="E26" s="17">
        <f t="shared" si="1"/>
        <v>0.11666666666666665</v>
      </c>
      <c r="F26" s="17">
        <f t="shared" si="1"/>
        <v>0.78333333333333333</v>
      </c>
      <c r="G26" s="17">
        <f t="shared" si="1"/>
        <v>0.76666666666666672</v>
      </c>
      <c r="H26" s="17">
        <f t="shared" si="1"/>
        <v>0.4</v>
      </c>
      <c r="I26" s="26">
        <f>AVERAGE(I21:I25)</f>
        <v>0.51904761904761898</v>
      </c>
    </row>
    <row r="44" spans="1:9" ht="15.75" thickBot="1" x14ac:dyDescent="0.3"/>
    <row r="45" spans="1:9" x14ac:dyDescent="0.25">
      <c r="A45" s="19" t="s">
        <v>11</v>
      </c>
      <c r="B45" s="20" t="s">
        <v>4</v>
      </c>
      <c r="C45" s="21" t="s">
        <v>5</v>
      </c>
      <c r="D45" s="21" t="s">
        <v>6</v>
      </c>
      <c r="E45" s="20" t="s">
        <v>7</v>
      </c>
      <c r="F45" s="21" t="s">
        <v>8</v>
      </c>
      <c r="G45" s="21" t="s">
        <v>9</v>
      </c>
      <c r="H45" s="21" t="s">
        <v>3</v>
      </c>
      <c r="I45" s="22" t="s">
        <v>12</v>
      </c>
    </row>
    <row r="46" spans="1:9" x14ac:dyDescent="0.25">
      <c r="A46" s="23" t="s">
        <v>13</v>
      </c>
      <c r="B46" s="10">
        <f>ANM!C3</f>
        <v>1.25</v>
      </c>
      <c r="C46" s="10">
        <f>CREG!C3</f>
        <v>2.5</v>
      </c>
      <c r="D46" s="11">
        <f>IPSE!C3</f>
        <v>1.5</v>
      </c>
      <c r="E46" s="10">
        <f>MME!C3</f>
        <v>0</v>
      </c>
      <c r="F46" s="10">
        <f>SGC!C3</f>
        <v>3</v>
      </c>
      <c r="G46" s="11">
        <f>UPME!C3</f>
        <v>3</v>
      </c>
      <c r="H46" s="11">
        <f>ANH!C3</f>
        <v>2.25</v>
      </c>
      <c r="I46" s="28">
        <f>AVERAGE(B46:H46)</f>
        <v>1.9285714285714286</v>
      </c>
    </row>
    <row r="47" spans="1:9" x14ac:dyDescent="0.25">
      <c r="A47" s="23" t="s">
        <v>14</v>
      </c>
      <c r="B47" s="10">
        <f>ANM!C4</f>
        <v>0.75</v>
      </c>
      <c r="C47" s="10">
        <f>CREG!C4</f>
        <v>1.25</v>
      </c>
      <c r="D47" s="11">
        <f>IPSE!C4</f>
        <v>2</v>
      </c>
      <c r="E47" s="10">
        <f>MME!C4</f>
        <v>0</v>
      </c>
      <c r="F47" s="10">
        <f>SGC!C4</f>
        <v>2</v>
      </c>
      <c r="G47" s="11">
        <f>UPME!C4</f>
        <v>1.5</v>
      </c>
      <c r="H47" s="11">
        <f>ANH!C4</f>
        <v>0.75</v>
      </c>
      <c r="I47" s="28">
        <f>AVERAGE(B47:H47)</f>
        <v>1.1785714285714286</v>
      </c>
    </row>
    <row r="48" spans="1:9" x14ac:dyDescent="0.25">
      <c r="A48" s="23" t="s">
        <v>15</v>
      </c>
      <c r="B48" s="10">
        <f>ANM!C5</f>
        <v>2.25</v>
      </c>
      <c r="C48" s="10">
        <f>CREG!C5</f>
        <v>1.5</v>
      </c>
      <c r="D48" s="11">
        <f>IPSE!C5</f>
        <v>1.75</v>
      </c>
      <c r="E48" s="10">
        <f>MME!C5</f>
        <v>0</v>
      </c>
      <c r="F48" s="10">
        <f>SGC!C5</f>
        <v>2.25</v>
      </c>
      <c r="G48" s="11">
        <f>UPME!C5</f>
        <v>1.75</v>
      </c>
      <c r="H48" s="11">
        <f>ANH!C5</f>
        <v>0.5</v>
      </c>
      <c r="I48" s="28">
        <f t="shared" ref="I48:I50" si="2">AVERAGE(B48:H48)</f>
        <v>1.4285714285714286</v>
      </c>
    </row>
    <row r="49" spans="1:9" x14ac:dyDescent="0.25">
      <c r="A49" s="23" t="s">
        <v>16</v>
      </c>
      <c r="B49" s="10">
        <f>ANM!C6</f>
        <v>0.25</v>
      </c>
      <c r="C49" s="10">
        <f>CREG!C6</f>
        <v>1</v>
      </c>
      <c r="D49" s="11">
        <f>IPSE!C6</f>
        <v>2</v>
      </c>
      <c r="E49" s="10">
        <f>MME!C6</f>
        <v>1</v>
      </c>
      <c r="F49" s="10">
        <f>SGC!C6</f>
        <v>2</v>
      </c>
      <c r="G49" s="11">
        <f>UPME!C6</f>
        <v>3</v>
      </c>
      <c r="H49" s="11">
        <f>ANH!C6</f>
        <v>1</v>
      </c>
      <c r="I49" s="28">
        <f t="shared" si="2"/>
        <v>1.4642857142857142</v>
      </c>
    </row>
    <row r="50" spans="1:9" x14ac:dyDescent="0.25">
      <c r="A50" s="23" t="s">
        <v>17</v>
      </c>
      <c r="B50" s="10">
        <f>ANM!C7</f>
        <v>2</v>
      </c>
      <c r="C50" s="10">
        <f>CREG!C7</f>
        <v>1.5</v>
      </c>
      <c r="D50" s="11">
        <f>IPSE!C7</f>
        <v>2</v>
      </c>
      <c r="E50" s="10">
        <f>MME!C7</f>
        <v>0.75</v>
      </c>
      <c r="F50" s="10">
        <f>SGC!C7</f>
        <v>2.5</v>
      </c>
      <c r="G50" s="11">
        <f>UPME!C7</f>
        <v>2.25</v>
      </c>
      <c r="H50" s="11">
        <f>ANH!C7</f>
        <v>1.5</v>
      </c>
      <c r="I50" s="28">
        <f t="shared" si="2"/>
        <v>1.7857142857142858</v>
      </c>
    </row>
    <row r="51" spans="1:9" ht="15.75" thickBot="1" x14ac:dyDescent="0.3">
      <c r="A51" s="24" t="s">
        <v>1</v>
      </c>
      <c r="B51" s="29">
        <f t="shared" ref="B51:I51" si="3">AVERAGE(B46:B50)</f>
        <v>1.3</v>
      </c>
      <c r="C51" s="29">
        <f t="shared" si="3"/>
        <v>1.55</v>
      </c>
      <c r="D51" s="29">
        <f t="shared" si="3"/>
        <v>1.85</v>
      </c>
      <c r="E51" s="29">
        <f t="shared" si="3"/>
        <v>0.35</v>
      </c>
      <c r="F51" s="29">
        <f t="shared" si="3"/>
        <v>2.35</v>
      </c>
      <c r="G51" s="29">
        <f t="shared" si="3"/>
        <v>2.2999999999999998</v>
      </c>
      <c r="H51" s="29">
        <f t="shared" si="3"/>
        <v>1.2</v>
      </c>
      <c r="I51" s="18">
        <f t="shared" si="3"/>
        <v>1.5571428571428572</v>
      </c>
    </row>
  </sheetData>
  <mergeCells count="1">
    <mergeCell ref="A1:Q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5.42578125" bestFit="1" customWidth="1"/>
    <col min="3" max="3" width="12.855468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1" t="s">
        <v>11</v>
      </c>
      <c r="B2" s="20" t="s">
        <v>18</v>
      </c>
      <c r="C2" s="32" t="s">
        <v>19</v>
      </c>
      <c r="D2" s="21" t="s">
        <v>20</v>
      </c>
      <c r="E2" s="22" t="s">
        <v>21</v>
      </c>
    </row>
    <row r="3" spans="1:5" x14ac:dyDescent="0.25">
      <c r="A3" s="7" t="s">
        <v>13</v>
      </c>
      <c r="B3" s="6">
        <v>0.41666666666666669</v>
      </c>
      <c r="C3" s="12">
        <f>[1]Reconocimiento!O6+[1]Reconocimiento!O8+[1]Reconocimiento!O10+[1]Reconocimiento!O12</f>
        <v>1.25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7" t="s">
        <v>14</v>
      </c>
      <c r="B4" s="6">
        <v>0.25</v>
      </c>
      <c r="C4" s="12">
        <f>[1]Reconocimiento!O15+[1]Reconocimiento!O17+[1]Reconocimiento!O19+[1]Reconocimiento!O21</f>
        <v>0.75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7" t="s">
        <v>15</v>
      </c>
      <c r="B5" s="6">
        <v>0.75</v>
      </c>
      <c r="C5" s="12">
        <f>[1]Reconocimiento!O24+[1]Reconocimiento!O26+[1]Reconocimiento!O28+[1]Reconocimiento!O30</f>
        <v>2.25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7" t="s">
        <v>16</v>
      </c>
      <c r="B6" s="6">
        <v>8.3333333333333329E-2</v>
      </c>
      <c r="C6" s="12">
        <f>[1]Reconocimiento!O33+[1]Reconocimiento!O35+[1]Reconocimiento!O37+[1]Reconocimiento!O39</f>
        <v>0.25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6">
        <v>0.66666666666666663</v>
      </c>
      <c r="C7" s="12">
        <f>[1]Reconocimiento!O42+[1]Reconocimiento!O35+[1]Reconocimiento!O46+[1]Reconocimiento!O48</f>
        <v>2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3" t="s">
        <v>1</v>
      </c>
      <c r="B8" s="17">
        <f>AVERAGE(B3:B7)</f>
        <v>0.43333333333333329</v>
      </c>
      <c r="C8" s="29">
        <f>AVERAGE(C3:C7)</f>
        <v>1.3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6.7109375" bestFit="1" customWidth="1"/>
    <col min="3" max="3" width="13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4" t="s">
        <v>11</v>
      </c>
      <c r="B2" s="35" t="s">
        <v>23</v>
      </c>
      <c r="C2" s="21" t="s">
        <v>24</v>
      </c>
      <c r="D2" s="21" t="s">
        <v>20</v>
      </c>
      <c r="E2" s="22" t="s">
        <v>21</v>
      </c>
    </row>
    <row r="3" spans="1:5" x14ac:dyDescent="0.25">
      <c r="A3" s="4" t="s">
        <v>25</v>
      </c>
      <c r="B3" s="3">
        <v>0.83333333333333337</v>
      </c>
      <c r="C3" s="13">
        <f>[2]Reconocimiento!O7+[2]Reconocimiento!O9+[2]Reconocimiento!O11+[2]Reconocimiento!O13</f>
        <v>2.5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4" t="s">
        <v>26</v>
      </c>
      <c r="B4" s="3">
        <v>0.41666666666666669</v>
      </c>
      <c r="C4" s="13">
        <f>[2]Reconocimiento!O16+[2]Reconocimiento!O18+[2]Reconocimiento!O20+[2]Reconocimiento!O22</f>
        <v>1.25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4" t="s">
        <v>27</v>
      </c>
      <c r="B5" s="3">
        <v>0.5</v>
      </c>
      <c r="C5" s="13">
        <f>[2]Reconocimiento!O25+[2]Reconocimiento!O27+[2]Reconocimiento!O29+[2]Reconocimiento!O31</f>
        <v>1.5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4" t="s">
        <v>16</v>
      </c>
      <c r="B6" s="3">
        <v>0.33333333333333331</v>
      </c>
      <c r="C6" s="13">
        <f>[2]Reconocimiento!O34+[2]Reconocimiento!O36+[2]Reconocimiento!O38+[2]Reconocimiento!O40</f>
        <v>1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3">
        <v>0.5</v>
      </c>
      <c r="C7" s="13">
        <f>[2]Reconocimiento!O43+[2]Reconocimiento!O36+[2]Reconocimiento!O47+[2]Reconocimiento!O49</f>
        <v>1.5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37">
        <f>AVERAGE(B3:B7)</f>
        <v>0.51666666666666672</v>
      </c>
      <c r="C8" s="29">
        <f>AVERAGE(C3:C7)</f>
        <v>1.55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5.7109375" bestFit="1" customWidth="1"/>
    <col min="3" max="3" width="14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4" t="s">
        <v>11</v>
      </c>
      <c r="B2" s="35" t="s">
        <v>28</v>
      </c>
      <c r="C2" s="38" t="s">
        <v>29</v>
      </c>
      <c r="D2" s="21" t="s">
        <v>20</v>
      </c>
      <c r="E2" s="22" t="s">
        <v>21</v>
      </c>
    </row>
    <row r="3" spans="1:5" x14ac:dyDescent="0.25">
      <c r="A3" s="4" t="s">
        <v>25</v>
      </c>
      <c r="B3" s="6">
        <v>0.5</v>
      </c>
      <c r="C3" s="13">
        <v>1.5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4" t="s">
        <v>26</v>
      </c>
      <c r="B4" s="6">
        <v>0.66666666666666663</v>
      </c>
      <c r="C4" s="13">
        <v>2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4" t="s">
        <v>27</v>
      </c>
      <c r="B5" s="6">
        <v>0.58333333333333337</v>
      </c>
      <c r="C5" s="13">
        <v>1.75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4" t="s">
        <v>16</v>
      </c>
      <c r="B6" s="6">
        <v>0.66666666666666663</v>
      </c>
      <c r="C6" s="13">
        <v>2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6">
        <v>0.66666666666666663</v>
      </c>
      <c r="C7" s="13">
        <v>2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17">
        <f>AVERAGE(B3:B7)</f>
        <v>0.61666666666666659</v>
      </c>
      <c r="C8" s="39">
        <f>AVERAGE(C3:C7)</f>
        <v>1.85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5.7109375" bestFit="1" customWidth="1"/>
    <col min="3" max="3" width="13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4" t="s">
        <v>11</v>
      </c>
      <c r="B2" s="35" t="s">
        <v>30</v>
      </c>
      <c r="C2" s="21" t="s">
        <v>31</v>
      </c>
      <c r="D2" s="21" t="s">
        <v>20</v>
      </c>
      <c r="E2" s="22" t="s">
        <v>21</v>
      </c>
    </row>
    <row r="3" spans="1:5" x14ac:dyDescent="0.25">
      <c r="A3" s="4" t="s">
        <v>25</v>
      </c>
      <c r="B3" s="3">
        <v>0</v>
      </c>
      <c r="C3" s="12">
        <f>[3]Reconocimiento!O7+[3]Reconocimiento!O9+[3]Reconocimiento!O11+[3]Reconocimiento!O13</f>
        <v>0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4" t="s">
        <v>26</v>
      </c>
      <c r="B4" s="3">
        <v>0</v>
      </c>
      <c r="C4" s="12">
        <f>[3]Reconocimiento!O16+[3]Reconocimiento!O18+[3]Reconocimiento!O20+[3]Reconocimiento!O22</f>
        <v>0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4" t="s">
        <v>27</v>
      </c>
      <c r="B5" s="3">
        <v>0</v>
      </c>
      <c r="C5" s="12">
        <f>[3]Reconocimiento!O25+[3]Reconocimiento!O27+[3]Reconocimiento!O29+[3]Reconocimiento!O31</f>
        <v>0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4" t="s">
        <v>16</v>
      </c>
      <c r="B6" s="3">
        <v>0.33333333333333331</v>
      </c>
      <c r="C6" s="12">
        <f>[3]Reconocimiento!O34+[3]Reconocimiento!O36+[3]Reconocimiento!O38+[3]Reconocimiento!O40</f>
        <v>1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3">
        <v>0.25</v>
      </c>
      <c r="C7" s="12">
        <f>[3]Reconocimiento!O43+[3]Reconocimiento!O36+[3]Reconocimiento!O47+[3]Reconocimiento!O49</f>
        <v>0.75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37">
        <f>AVERAGE(B3:B7)</f>
        <v>0.11666666666666665</v>
      </c>
      <c r="C8" s="40">
        <f>AVERAGE(C3:C7)</f>
        <v>0.35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5.42578125" bestFit="1" customWidth="1"/>
    <col min="3" max="3" width="11.855468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4" t="s">
        <v>11</v>
      </c>
      <c r="B2" s="35" t="s">
        <v>32</v>
      </c>
      <c r="C2" s="21" t="s">
        <v>33</v>
      </c>
      <c r="D2" s="21" t="s">
        <v>20</v>
      </c>
      <c r="E2" s="22" t="s">
        <v>21</v>
      </c>
    </row>
    <row r="3" spans="1:5" x14ac:dyDescent="0.25">
      <c r="A3" s="4" t="s">
        <v>25</v>
      </c>
      <c r="B3" s="3">
        <v>1</v>
      </c>
      <c r="C3" s="13">
        <f>[4]Reconocimiento!O7+[4]Reconocimiento!O9+[4]Reconocimiento!O11+[4]Reconocimiento!O13</f>
        <v>3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4" t="s">
        <v>26</v>
      </c>
      <c r="B4" s="3">
        <v>0.66666666666666663</v>
      </c>
      <c r="C4" s="13">
        <f>[4]Reconocimiento!O16+[4]Reconocimiento!O18+[4]Reconocimiento!O20+[4]Reconocimiento!O22</f>
        <v>2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4" t="s">
        <v>27</v>
      </c>
      <c r="B5" s="3">
        <v>0.75</v>
      </c>
      <c r="C5" s="13">
        <f>[4]Reconocimiento!O25+[4]Reconocimiento!O27+[4]Reconocimiento!O29+[4]Reconocimiento!O31</f>
        <v>2.25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4" t="s">
        <v>16</v>
      </c>
      <c r="B6" s="3">
        <v>0.66666666666666663</v>
      </c>
      <c r="C6" s="13">
        <f>[4]Reconocimiento!O34+[4]Reconocimiento!O36+[4]Reconocimiento!O38+[4]Reconocimiento!O40</f>
        <v>2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3">
        <v>0.83333333333333337</v>
      </c>
      <c r="C7" s="13">
        <f>[4]Reconocimiento!O43+[4]Reconocimiento!O36+[4]Reconocimiento!O47+[4]Reconocimiento!O49</f>
        <v>2.5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37">
        <f>AVERAGE(B3:B7)</f>
        <v>0.78333333333333333</v>
      </c>
      <c r="C8" s="39">
        <f>AVERAGE(C3:C7)</f>
        <v>2.35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baseColWidth="10" defaultColWidth="11.42578125" defaultRowHeight="15" x14ac:dyDescent="0.25"/>
  <cols>
    <col min="1" max="1" width="36.85546875" bestFit="1" customWidth="1"/>
    <col min="2" max="2" width="16.85546875" bestFit="1" customWidth="1"/>
    <col min="3" max="3" width="13.71093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41" t="s">
        <v>11</v>
      </c>
      <c r="B2" s="42" t="s">
        <v>34</v>
      </c>
      <c r="C2" s="21" t="s">
        <v>35</v>
      </c>
      <c r="D2" s="21" t="s">
        <v>20</v>
      </c>
      <c r="E2" s="22" t="s">
        <v>21</v>
      </c>
    </row>
    <row r="3" spans="1:5" x14ac:dyDescent="0.25">
      <c r="A3" s="5" t="s">
        <v>25</v>
      </c>
      <c r="B3" s="2">
        <v>1</v>
      </c>
      <c r="C3" s="14">
        <f>[5]Reconocimiento!O7+[5]Reconocimiento!O9+[5]Reconocimiento!O11+[5]Reconocimiento!O13</f>
        <v>3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5" t="s">
        <v>26</v>
      </c>
      <c r="B4" s="2">
        <v>0.5</v>
      </c>
      <c r="C4" s="14">
        <f>[5]Reconocimiento!O16+[5]Reconocimiento!O18+[5]Reconocimiento!O20+[5]Reconocimiento!O22</f>
        <v>1.5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5" t="s">
        <v>27</v>
      </c>
      <c r="B5" s="2">
        <v>0.58333333333333337</v>
      </c>
      <c r="C5" s="14">
        <f>[5]Reconocimiento!O25+[5]Reconocimiento!O27+[5]Reconocimiento!O29+[5]Reconocimiento!O31</f>
        <v>1.75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5" t="s">
        <v>16</v>
      </c>
      <c r="B6" s="2">
        <v>1</v>
      </c>
      <c r="C6" s="14">
        <f>[5]Reconocimiento!O34+[5]Reconocimiento!O36+[5]Reconocimiento!O38+[5]Reconocimiento!O40</f>
        <v>3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5" t="s">
        <v>22</v>
      </c>
      <c r="B7" s="2">
        <v>0.75</v>
      </c>
      <c r="C7" s="14">
        <f>[5]Reconocimiento!O43+[5]Reconocimiento!O36+[5]Reconocimiento!O47+[5]Reconocimiento!O49</f>
        <v>2.25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17">
        <f>AVERAGE(B3:B7)</f>
        <v>0.76666666666666672</v>
      </c>
      <c r="C8" s="40">
        <f>AVERAGE(C3:C7)</f>
        <v>2.2999999999999998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A8" sqref="A8"/>
    </sheetView>
  </sheetViews>
  <sheetFormatPr baseColWidth="10" defaultColWidth="11.42578125" defaultRowHeight="15" x14ac:dyDescent="0.25"/>
  <cols>
    <col min="1" max="1" width="36.85546875" bestFit="1" customWidth="1"/>
    <col min="2" max="2" width="15.28515625" bestFit="1" customWidth="1"/>
    <col min="3" max="3" width="14.855468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4" t="s">
        <v>11</v>
      </c>
      <c r="B2" s="35" t="s">
        <v>36</v>
      </c>
      <c r="C2" s="43" t="s">
        <v>37</v>
      </c>
      <c r="D2" s="21" t="s">
        <v>20</v>
      </c>
      <c r="E2" s="22" t="s">
        <v>21</v>
      </c>
    </row>
    <row r="3" spans="1:5" x14ac:dyDescent="0.25">
      <c r="A3" s="4" t="s">
        <v>25</v>
      </c>
      <c r="B3" s="3">
        <v>0.75</v>
      </c>
      <c r="C3" s="15">
        <v>2.25</v>
      </c>
      <c r="D3" s="2">
        <f>SECTOR!I21</f>
        <v>0.6428571428571429</v>
      </c>
      <c r="E3" s="9">
        <f>SECTOR!I46</f>
        <v>1.9285714285714286</v>
      </c>
    </row>
    <row r="4" spans="1:5" x14ac:dyDescent="0.25">
      <c r="A4" s="4" t="s">
        <v>26</v>
      </c>
      <c r="B4" s="3">
        <v>0.25</v>
      </c>
      <c r="C4" s="15">
        <v>0.75</v>
      </c>
      <c r="D4" s="2">
        <f>SECTOR!I22</f>
        <v>0.39285714285714285</v>
      </c>
      <c r="E4" s="9">
        <f>SECTOR!I47</f>
        <v>1.1785714285714286</v>
      </c>
    </row>
    <row r="5" spans="1:5" x14ac:dyDescent="0.25">
      <c r="A5" s="4" t="s">
        <v>27</v>
      </c>
      <c r="B5" s="3">
        <v>0.16666666666666666</v>
      </c>
      <c r="C5" s="15">
        <v>0.5</v>
      </c>
      <c r="D5" s="2">
        <f>SECTOR!I23</f>
        <v>0.47619047619047622</v>
      </c>
      <c r="E5" s="9">
        <f>SECTOR!I48</f>
        <v>1.4285714285714286</v>
      </c>
    </row>
    <row r="6" spans="1:5" x14ac:dyDescent="0.25">
      <c r="A6" s="4" t="s">
        <v>16</v>
      </c>
      <c r="B6" s="3">
        <v>0.33333333333333331</v>
      </c>
      <c r="C6" s="15">
        <v>1</v>
      </c>
      <c r="D6" s="2">
        <f>SECTOR!I24</f>
        <v>0.48809523809523808</v>
      </c>
      <c r="E6" s="9">
        <f>SECTOR!I49</f>
        <v>1.4642857142857142</v>
      </c>
    </row>
    <row r="7" spans="1:5" x14ac:dyDescent="0.25">
      <c r="A7" s="4" t="s">
        <v>22</v>
      </c>
      <c r="B7" s="3">
        <v>0.5</v>
      </c>
      <c r="C7" s="15">
        <v>1.5</v>
      </c>
      <c r="D7" s="2">
        <f>SECTOR!I25</f>
        <v>0.59523809523809512</v>
      </c>
      <c r="E7" s="9">
        <f>SECTOR!I50</f>
        <v>1.7857142857142858</v>
      </c>
    </row>
    <row r="8" spans="1:5" ht="15.75" thickBot="1" x14ac:dyDescent="0.3">
      <c r="A8" s="36" t="s">
        <v>1</v>
      </c>
      <c r="B8" s="44">
        <f>AVERAGE(B3:B7)</f>
        <v>0.4</v>
      </c>
      <c r="C8" s="40">
        <f>AVERAGE(C3:C7)</f>
        <v>1.2</v>
      </c>
      <c r="D8" s="17">
        <f>SECTOR!I26</f>
        <v>0.51904761904761898</v>
      </c>
      <c r="E8" s="18">
        <f>SECTOR!I51</f>
        <v>1.5571428571428572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D7E3D3-50C5-49D7-BF04-96B410593AEA}"/>
</file>

<file path=customXml/itemProps2.xml><?xml version="1.0" encoding="utf-8"?>
<ds:datastoreItem xmlns:ds="http://schemas.openxmlformats.org/officeDocument/2006/customXml" ds:itemID="{E82BA3C6-91A9-446A-9692-A7EA0BDB82A1}"/>
</file>

<file path=customXml/itemProps3.xml><?xml version="1.0" encoding="utf-8"?>
<ds:datastoreItem xmlns:ds="http://schemas.openxmlformats.org/officeDocument/2006/customXml" ds:itemID="{DAB93644-35D5-42B1-A127-D1509FE18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SECTOR</vt:lpstr>
      <vt:lpstr>ANM</vt:lpstr>
      <vt:lpstr>CREG</vt:lpstr>
      <vt:lpstr>IPSE</vt:lpstr>
      <vt:lpstr>MME</vt:lpstr>
      <vt:lpstr>SGC</vt:lpstr>
      <vt:lpstr>UPME</vt:lpstr>
      <vt:lpstr>ANH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Angie Katherine Torres Rojas</cp:lastModifiedBy>
  <cp:revision/>
  <dcterms:created xsi:type="dcterms:W3CDTF">2022-05-08T04:59:15Z</dcterms:created>
  <dcterms:modified xsi:type="dcterms:W3CDTF">2022-09-08T21:08:36Z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