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Gestion de información sectorial\"/>
    </mc:Choice>
  </mc:AlternateContent>
  <bookViews>
    <workbookView xWindow="0" yWindow="0" windowWidth="12360" windowHeight="6165"/>
  </bookViews>
  <sheets>
    <sheet name="SECTOR" sheetId="1" r:id="rId1"/>
    <sheet name="ANH" sheetId="2" r:id="rId2"/>
    <sheet name="ANM" sheetId="3" r:id="rId3"/>
    <sheet name="CREG" sheetId="4" r:id="rId4"/>
    <sheet name="IPSE" sheetId="6" r:id="rId5"/>
    <sheet name="MME" sheetId="5" r:id="rId6"/>
    <sheet name="SGC" sheetId="7" r:id="rId7"/>
    <sheet name="UPM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C6" i="2"/>
  <c r="B52" i="1" s="1"/>
  <c r="C5" i="2"/>
  <c r="B51" i="1" s="1"/>
  <c r="C4" i="2"/>
  <c r="B50" i="1" s="1"/>
  <c r="C3" i="2"/>
  <c r="B49" i="1" s="1"/>
  <c r="B7" i="2"/>
  <c r="C49" i="1"/>
  <c r="C50" i="1"/>
  <c r="C51" i="1"/>
  <c r="C52" i="1"/>
  <c r="C53" i="1" l="1"/>
  <c r="C5" i="1" s="1"/>
  <c r="B26" i="1"/>
  <c r="B4" i="1" s="1"/>
  <c r="B53" i="1"/>
  <c r="C4" i="1" s="1"/>
  <c r="C7" i="2"/>
  <c r="H22" i="1"/>
  <c r="H23" i="1"/>
  <c r="H24" i="1"/>
  <c r="H25" i="1"/>
  <c r="G22" i="1"/>
  <c r="G23" i="1"/>
  <c r="G24" i="1"/>
  <c r="G25" i="1"/>
  <c r="F22" i="1"/>
  <c r="F23" i="1"/>
  <c r="F24" i="1"/>
  <c r="F25" i="1"/>
  <c r="E22" i="1"/>
  <c r="E23" i="1"/>
  <c r="E24" i="1"/>
  <c r="E25" i="1"/>
  <c r="D22" i="1"/>
  <c r="D23" i="1"/>
  <c r="D24" i="1"/>
  <c r="D25" i="1"/>
  <c r="C22" i="1"/>
  <c r="C23" i="1"/>
  <c r="C24" i="1"/>
  <c r="C25" i="1"/>
  <c r="B7" i="3"/>
  <c r="C7" i="3"/>
  <c r="C26" i="1" l="1"/>
  <c r="E26" i="1"/>
  <c r="B7" i="1" s="1"/>
  <c r="C3" i="6"/>
  <c r="E49" i="1" s="1"/>
  <c r="B7" i="6"/>
  <c r="C6" i="6"/>
  <c r="E52" i="1" s="1"/>
  <c r="C5" i="6"/>
  <c r="E51" i="1" s="1"/>
  <c r="C4" i="6"/>
  <c r="E50" i="1" s="1"/>
  <c r="B5" i="1" l="1"/>
  <c r="E53" i="1"/>
  <c r="C7" i="1" s="1"/>
  <c r="C7" i="6"/>
  <c r="C6" i="8"/>
  <c r="H52" i="1" s="1"/>
  <c r="C5" i="8"/>
  <c r="H51" i="1" s="1"/>
  <c r="C4" i="8"/>
  <c r="H50" i="1" s="1"/>
  <c r="C3" i="8"/>
  <c r="H49" i="1" s="1"/>
  <c r="C6" i="7"/>
  <c r="G52" i="1" s="1"/>
  <c r="C5" i="7"/>
  <c r="G51" i="1" s="1"/>
  <c r="C4" i="7"/>
  <c r="G50" i="1" s="1"/>
  <c r="C3" i="7"/>
  <c r="G49" i="1" s="1"/>
  <c r="C7" i="7" l="1"/>
  <c r="C7" i="8"/>
  <c r="C6" i="5"/>
  <c r="F52" i="1" s="1"/>
  <c r="C5" i="5"/>
  <c r="F51" i="1" s="1"/>
  <c r="C4" i="5"/>
  <c r="F50" i="1" s="1"/>
  <c r="C3" i="5"/>
  <c r="F49" i="1" s="1"/>
  <c r="C7" i="5" l="1"/>
  <c r="C6" i="4"/>
  <c r="D52" i="1" s="1"/>
  <c r="C5" i="4"/>
  <c r="D51" i="1" s="1"/>
  <c r="C4" i="4"/>
  <c r="D50" i="1" s="1"/>
  <c r="C3" i="4"/>
  <c r="D49" i="1" l="1"/>
  <c r="D53" i="1" s="1"/>
  <c r="C6" i="1" s="1"/>
  <c r="C7" i="4"/>
  <c r="H53" i="1"/>
  <c r="C10" i="1" s="1"/>
  <c r="G53" i="1"/>
  <c r="C9" i="1" s="1"/>
  <c r="F53" i="1"/>
  <c r="C8" i="1" s="1"/>
  <c r="I52" i="1"/>
  <c r="I51" i="1"/>
  <c r="I50" i="1"/>
  <c r="I49" i="1"/>
  <c r="I23" i="1"/>
  <c r="I24" i="1"/>
  <c r="I25" i="1"/>
  <c r="I22" i="1"/>
  <c r="H26" i="1"/>
  <c r="B10" i="1" s="1"/>
  <c r="G26" i="1"/>
  <c r="B9" i="1" s="1"/>
  <c r="F26" i="1"/>
  <c r="B8" i="1" s="1"/>
  <c r="D26" i="1"/>
  <c r="B7" i="8"/>
  <c r="B7" i="7"/>
  <c r="B7" i="5"/>
  <c r="D4" i="7" l="1"/>
  <c r="D4" i="3"/>
  <c r="D4" i="5"/>
  <c r="D4" i="8"/>
  <c r="D4" i="4"/>
  <c r="D4" i="6"/>
  <c r="D4" i="2"/>
  <c r="D3" i="8"/>
  <c r="D3" i="4"/>
  <c r="D3" i="7"/>
  <c r="D3" i="3"/>
  <c r="D3" i="5"/>
  <c r="D3" i="2"/>
  <c r="D3" i="6"/>
  <c r="C11" i="1"/>
  <c r="B6" i="1"/>
  <c r="B11" i="1" s="1"/>
  <c r="I26" i="1"/>
  <c r="D6" i="6"/>
  <c r="D6" i="8"/>
  <c r="D6" i="4"/>
  <c r="D6" i="2"/>
  <c r="D6" i="7"/>
  <c r="D6" i="3"/>
  <c r="D6" i="5"/>
  <c r="D5" i="5"/>
  <c r="D5" i="2"/>
  <c r="D5" i="6"/>
  <c r="D5" i="3"/>
  <c r="D5" i="8"/>
  <c r="D5" i="4"/>
  <c r="D5" i="7"/>
  <c r="E5" i="7"/>
  <c r="E5" i="6"/>
  <c r="E5" i="3"/>
  <c r="E5" i="2"/>
  <c r="E5" i="8"/>
  <c r="E5" i="4"/>
  <c r="E5" i="5"/>
  <c r="E6" i="8"/>
  <c r="E6" i="5"/>
  <c r="E6" i="4"/>
  <c r="E6" i="7"/>
  <c r="E6" i="6"/>
  <c r="E6" i="3"/>
  <c r="E6" i="2"/>
  <c r="E3" i="2"/>
  <c r="E3" i="7"/>
  <c r="E3" i="6"/>
  <c r="E3" i="3"/>
  <c r="E3" i="8"/>
  <c r="E3" i="5"/>
  <c r="E3" i="4"/>
  <c r="E4" i="2"/>
  <c r="E4" i="7"/>
  <c r="E4" i="8"/>
  <c r="E4" i="5"/>
  <c r="E4" i="4"/>
  <c r="E4" i="6"/>
  <c r="E4" i="3"/>
  <c r="I53" i="1"/>
  <c r="B7" i="4"/>
  <c r="D7" i="8" l="1"/>
  <c r="D7" i="4"/>
  <c r="D7" i="7"/>
  <c r="D7" i="3"/>
  <c r="D7" i="6"/>
  <c r="D7" i="5"/>
  <c r="D7" i="2"/>
  <c r="E7" i="4"/>
  <c r="E7" i="7"/>
  <c r="E7" i="6"/>
  <c r="E7" i="3"/>
  <c r="E7" i="8"/>
  <c r="E7" i="5"/>
  <c r="E7" i="2"/>
</calcChain>
</file>

<file path=xl/sharedStrings.xml><?xml version="1.0" encoding="utf-8"?>
<sst xmlns="http://schemas.openxmlformats.org/spreadsheetml/2006/main" count="109" uniqueCount="34">
  <si>
    <t>Entidad</t>
  </si>
  <si>
    <t>Promedio de Gestión</t>
  </si>
  <si>
    <t>Puntaje</t>
  </si>
  <si>
    <t>ANH</t>
  </si>
  <si>
    <t>ANM</t>
  </si>
  <si>
    <t>CREG</t>
  </si>
  <si>
    <t>IPSE</t>
  </si>
  <si>
    <t>MME</t>
  </si>
  <si>
    <t>SGC</t>
  </si>
  <si>
    <t>UPME</t>
  </si>
  <si>
    <t>% SECTOR</t>
  </si>
  <si>
    <t>Categoría</t>
  </si>
  <si>
    <t>Promedio por SubTemas / Categorías</t>
  </si>
  <si>
    <t>Datos Fundamentales</t>
  </si>
  <si>
    <t>Metadatos Geográficos</t>
  </si>
  <si>
    <t>Estándares y Calidad</t>
  </si>
  <si>
    <t>Servicios en Línea</t>
  </si>
  <si>
    <t>Porcentaje ANH</t>
  </si>
  <si>
    <t>Puntaje ANH</t>
  </si>
  <si>
    <t>Promedio Sector</t>
  </si>
  <si>
    <t>Puntaje Sector</t>
  </si>
  <si>
    <t>Porcentaje ANM</t>
  </si>
  <si>
    <t>Puntaje ANM</t>
  </si>
  <si>
    <t>Porcentaje CREG</t>
  </si>
  <si>
    <t>Puntaje CREG</t>
  </si>
  <si>
    <t>Porcentaje IPSE</t>
  </si>
  <si>
    <t>Puntaje IPSE</t>
  </si>
  <si>
    <t>Porcentaje MME</t>
  </si>
  <si>
    <t>Puntaje MME</t>
  </si>
  <si>
    <t xml:space="preserve">Promedio de Gestión </t>
  </si>
  <si>
    <t>Porcentaje SGC</t>
  </si>
  <si>
    <t>Puntaje SGC</t>
  </si>
  <si>
    <t>Porcentaje UPME</t>
  </si>
  <si>
    <t>Puntaje UPME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</si>
</sst>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.;\-* #.;_-* &quot;-&quot;??_-;_-@_ⴆ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3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/>
    <xf numFmtId="9" fontId="4" fillId="0" borderId="7" xfId="0" applyNumberFormat="1" applyFont="1" applyBorder="1" applyAlignment="1">
      <alignment horizontal="center"/>
    </xf>
    <xf numFmtId="0" fontId="0" fillId="0" borderId="3" xfId="0" applyBorder="1"/>
    <xf numFmtId="9" fontId="0" fillId="0" borderId="7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 vertical="center"/>
    </xf>
    <xf numFmtId="165" fontId="4" fillId="0" borderId="7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9" fontId="1" fillId="2" borderId="6" xfId="0" applyNumberFormat="1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8" xfId="1" applyNumberFormat="1" applyFont="1" applyFill="1" applyBorder="1" applyAlignment="1">
      <alignment horizontal="center" vertical="center"/>
    </xf>
    <xf numFmtId="9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8" xfId="0" applyFont="1" applyFill="1" applyBorder="1" applyAlignment="1">
      <alignment horizontal="center"/>
    </xf>
    <xf numFmtId="0" fontId="1" fillId="2" borderId="5" xfId="0" applyFont="1" applyFill="1" applyBorder="1"/>
    <xf numFmtId="9" fontId="1" fillId="2" borderId="9" xfId="0" applyNumberFormat="1" applyFont="1" applyFill="1" applyBorder="1" applyAlignment="1">
      <alignment horizontal="center"/>
    </xf>
    <xf numFmtId="1" fontId="3" fillId="2" borderId="8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Promedio de Gestión Sectorial - Infraestructura</a:t>
            </a:r>
            <a:r>
              <a:rPr lang="en-US" sz="1400" b="1" baseline="0"/>
              <a:t> de Datos Espaciales </a:t>
            </a:r>
            <a:r>
              <a:rPr lang="en-US" sz="1400" b="1"/>
              <a:t>IDE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SECTOR!$B$3</c:f>
              <c:strCache>
                <c:ptCount val="1"/>
                <c:pt idx="0">
                  <c:v>Promedio de Gestión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SECTOR!$A$4:$A$10</c:f>
              <c:strCache>
                <c:ptCount val="7"/>
                <c:pt idx="0">
                  <c:v>ANH</c:v>
                </c:pt>
                <c:pt idx="1">
                  <c:v>ANM</c:v>
                </c:pt>
                <c:pt idx="2">
                  <c:v>CREG</c:v>
                </c:pt>
                <c:pt idx="3">
                  <c:v>IPSE</c:v>
                </c:pt>
                <c:pt idx="4">
                  <c:v>MME</c:v>
                </c:pt>
                <c:pt idx="5">
                  <c:v>SGC</c:v>
                </c:pt>
                <c:pt idx="6">
                  <c:v>UPME</c:v>
                </c:pt>
              </c:strCache>
            </c:strRef>
          </c:cat>
          <c:val>
            <c:numRef>
              <c:f>SECTOR!$B$4:$B$10</c:f>
              <c:numCache>
                <c:formatCode>0%</c:formatCode>
                <c:ptCount val="7"/>
                <c:pt idx="0">
                  <c:v>0.75</c:v>
                </c:pt>
                <c:pt idx="1">
                  <c:v>0.39583333333333331</c:v>
                </c:pt>
                <c:pt idx="2">
                  <c:v>0.14583333333333334</c:v>
                </c:pt>
                <c:pt idx="3">
                  <c:v>0.77083333333333326</c:v>
                </c:pt>
                <c:pt idx="4">
                  <c:v>0.27083333333333331</c:v>
                </c:pt>
                <c:pt idx="5">
                  <c:v>0.85416666666666663</c:v>
                </c:pt>
                <c:pt idx="6">
                  <c:v>0.58333333333333326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D1-4689-903A-04331AB9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36720"/>
        <c:axId val="224540640"/>
      </c:radarChart>
      <c:catAx>
        <c:axId val="22453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40640"/>
        <c:crosses val="autoZero"/>
        <c:auto val="1"/>
        <c:lblAlgn val="ctr"/>
        <c:lblOffset val="100"/>
        <c:noMultiLvlLbl val="0"/>
      </c:catAx>
      <c:valAx>
        <c:axId val="22454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3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CREG - 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CREG!$B$2</c:f>
              <c:strCache>
                <c:ptCount val="1"/>
                <c:pt idx="0">
                  <c:v>Porcentaje CREG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CREG!$A$3:$A$6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CREG!$B$3:$B$6</c:f>
              <c:numCache>
                <c:formatCode>0%</c:formatCode>
                <c:ptCount val="4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8.3333333333333329E-2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F-4EAF-9283-11831846B7D1}"/>
            </c:ext>
          </c:extLst>
        </c:ser>
        <c:ser>
          <c:idx val="1"/>
          <c:order val="1"/>
          <c:tx>
            <c:strRef>
              <c:f>CREG!$D$2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CREG!$A$3:$A$6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CREG!$D$3:$D$6</c:f>
              <c:numCache>
                <c:formatCode>0%</c:formatCode>
                <c:ptCount val="4"/>
                <c:pt idx="0">
                  <c:v>0.53571428571428581</c:v>
                </c:pt>
                <c:pt idx="1">
                  <c:v>0.52380952380952384</c:v>
                </c:pt>
                <c:pt idx="2">
                  <c:v>0.52380952380952384</c:v>
                </c:pt>
                <c:pt idx="3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BA-4246-983A-BD0D5AA2A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18584"/>
        <c:axId val="300119760"/>
      </c:radarChart>
      <c:catAx>
        <c:axId val="3001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9760"/>
        <c:crosses val="autoZero"/>
        <c:auto val="1"/>
        <c:lblAlgn val="ctr"/>
        <c:lblOffset val="100"/>
        <c:noMultiLvlLbl val="0"/>
      </c:catAx>
      <c:valAx>
        <c:axId val="300119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85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IPSE - 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IPSE!$C$2</c:f>
              <c:strCache>
                <c:ptCount val="1"/>
                <c:pt idx="0">
                  <c:v>Puntaje IPSE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IPSE!$A$3:$A$6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IPSE!$C$3:$C$6</c:f>
              <c:numCache>
                <c:formatCode>0.0</c:formatCode>
                <c:ptCount val="4"/>
                <c:pt idx="0">
                  <c:v>2.75</c:v>
                </c:pt>
                <c:pt idx="1">
                  <c:v>1.75</c:v>
                </c:pt>
                <c:pt idx="2">
                  <c:v>2</c:v>
                </c:pt>
                <c:pt idx="3">
                  <c:v>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80-411D-B80C-12F15BEBC07D}"/>
            </c:ext>
          </c:extLst>
        </c:ser>
        <c:ser>
          <c:idx val="1"/>
          <c:order val="1"/>
          <c:tx>
            <c:strRef>
              <c:f>IPSE!$E$2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IPSE!$A$3:$A$6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IPSE!$E$3:$E$6</c:f>
              <c:numCache>
                <c:formatCode>0.0</c:formatCode>
                <c:ptCount val="4"/>
                <c:pt idx="0">
                  <c:v>1.6142857142857143</c:v>
                </c:pt>
                <c:pt idx="1">
                  <c:v>1.5714285714285714</c:v>
                </c:pt>
                <c:pt idx="2">
                  <c:v>1.5714285714285714</c:v>
                </c:pt>
                <c:pt idx="3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EF-4729-8C2B-05944AE4F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45400"/>
        <c:axId val="300845008"/>
      </c:radarChart>
      <c:catAx>
        <c:axId val="30084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5008"/>
        <c:crosses val="autoZero"/>
        <c:auto val="1"/>
        <c:lblAlgn val="ctr"/>
        <c:lblOffset val="100"/>
        <c:noMultiLvlLbl val="0"/>
      </c:catAx>
      <c:valAx>
        <c:axId val="3008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54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IPSE - 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IPSE!$B$2</c:f>
              <c:strCache>
                <c:ptCount val="1"/>
                <c:pt idx="0">
                  <c:v>Porcentaje IPSE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IPSE!$A$3:$A$6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IPSE!$B$3:$B$6</c:f>
              <c:numCache>
                <c:formatCode>0%</c:formatCode>
                <c:ptCount val="4"/>
                <c:pt idx="0">
                  <c:v>0.91666666666666663</c:v>
                </c:pt>
                <c:pt idx="1">
                  <c:v>0.58333333333333337</c:v>
                </c:pt>
                <c:pt idx="2">
                  <c:v>0.66666666666666663</c:v>
                </c:pt>
                <c:pt idx="3">
                  <c:v>0.91666666666666663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AF-44DA-808B-B032F68D128A}"/>
            </c:ext>
          </c:extLst>
        </c:ser>
        <c:ser>
          <c:idx val="1"/>
          <c:order val="1"/>
          <c:tx>
            <c:strRef>
              <c:f>IPSE!$D$2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IPSE!$A$3:$A$6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IPSE!$D$3:$D$6</c:f>
              <c:numCache>
                <c:formatCode>0%</c:formatCode>
                <c:ptCount val="4"/>
                <c:pt idx="0">
                  <c:v>0.53571428571428581</c:v>
                </c:pt>
                <c:pt idx="1">
                  <c:v>0.52380952380952384</c:v>
                </c:pt>
                <c:pt idx="2">
                  <c:v>0.52380952380952384</c:v>
                </c:pt>
                <c:pt idx="3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0C-4F8A-A53D-2A72C604A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42656"/>
        <c:axId val="300842264"/>
      </c:radarChart>
      <c:catAx>
        <c:axId val="3008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2264"/>
        <c:crosses val="autoZero"/>
        <c:auto val="1"/>
        <c:lblAlgn val="ctr"/>
        <c:lblOffset val="100"/>
        <c:noMultiLvlLbl val="0"/>
      </c:catAx>
      <c:valAx>
        <c:axId val="300842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26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MME - IDE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MME!$C$2</c:f>
              <c:strCache>
                <c:ptCount val="1"/>
                <c:pt idx="0">
                  <c:v>Puntaje MME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MME!$A$3:$A$6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MME!$C$3:$C$6</c:f>
              <c:numCache>
                <c:formatCode>0.0</c:formatCode>
                <c:ptCount val="4"/>
                <c:pt idx="0">
                  <c:v>0.75</c:v>
                </c:pt>
                <c:pt idx="1">
                  <c:v>1</c:v>
                </c:pt>
                <c:pt idx="2">
                  <c:v>1</c:v>
                </c:pt>
                <c:pt idx="3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6F-40AE-8F75-F1BF9CC95315}"/>
            </c:ext>
          </c:extLst>
        </c:ser>
        <c:ser>
          <c:idx val="1"/>
          <c:order val="1"/>
          <c:tx>
            <c:strRef>
              <c:f>MME!$E$2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MME!$A$3:$A$6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MME!$E$3:$E$6</c:f>
              <c:numCache>
                <c:formatCode>0.0</c:formatCode>
                <c:ptCount val="4"/>
                <c:pt idx="0">
                  <c:v>1.6142857142857143</c:v>
                </c:pt>
                <c:pt idx="1">
                  <c:v>1.5714285714285714</c:v>
                </c:pt>
                <c:pt idx="2">
                  <c:v>1.5714285714285714</c:v>
                </c:pt>
                <c:pt idx="3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9C-4C6E-B059-DCBB94F62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46576"/>
        <c:axId val="300846968"/>
      </c:radarChart>
      <c:catAx>
        <c:axId val="30084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6968"/>
        <c:crosses val="autoZero"/>
        <c:auto val="1"/>
        <c:lblAlgn val="ctr"/>
        <c:lblOffset val="100"/>
        <c:noMultiLvlLbl val="0"/>
      </c:catAx>
      <c:valAx>
        <c:axId val="30084696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65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MME - IDE por categorías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MME!$B$2</c:f>
              <c:strCache>
                <c:ptCount val="1"/>
                <c:pt idx="0">
                  <c:v>Porcentaje MME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MME!$A$3:$A$6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MME!$B$3:$B$6</c:f>
              <c:numCache>
                <c:formatCode>0%</c:formatCode>
                <c:ptCount val="4"/>
                <c:pt idx="0">
                  <c:v>0.25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63-4898-92CB-40FA31B534BB}"/>
            </c:ext>
          </c:extLst>
        </c:ser>
        <c:ser>
          <c:idx val="1"/>
          <c:order val="1"/>
          <c:tx>
            <c:strRef>
              <c:f>MME!$D$2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MME!$A$3:$A$6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MME!$D$3:$D$6</c:f>
              <c:numCache>
                <c:formatCode>0%</c:formatCode>
                <c:ptCount val="4"/>
                <c:pt idx="0">
                  <c:v>0.53571428571428581</c:v>
                </c:pt>
                <c:pt idx="1">
                  <c:v>0.52380952380952384</c:v>
                </c:pt>
                <c:pt idx="2">
                  <c:v>0.52380952380952384</c:v>
                </c:pt>
                <c:pt idx="3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D9-4E86-A41C-7F25EB174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48144"/>
        <c:axId val="300847360"/>
      </c:radarChart>
      <c:catAx>
        <c:axId val="3008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7360"/>
        <c:crosses val="autoZero"/>
        <c:auto val="1"/>
        <c:lblAlgn val="ctr"/>
        <c:lblOffset val="100"/>
        <c:noMultiLvlLbl val="0"/>
      </c:catAx>
      <c:valAx>
        <c:axId val="300847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81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SGC - IDE por categorías</a:t>
            </a:r>
            <a:endParaRPr lang="en-US" sz="1400" b="1"/>
          </a:p>
        </c:rich>
      </c:tx>
      <c:layout>
        <c:manualLayout>
          <c:xMode val="edge"/>
          <c:yMode val="edge"/>
          <c:x val="0.14950207726766396"/>
          <c:y val="3.66804165277913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SGC!$C$2</c:f>
              <c:strCache>
                <c:ptCount val="1"/>
                <c:pt idx="0">
                  <c:v>Puntaje SGC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SGC!$A$3:$A$6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SGC!$C$3:$C$6</c:f>
              <c:numCache>
                <c:formatCode>0.0</c:formatCode>
                <c:ptCount val="4"/>
                <c:pt idx="0">
                  <c:v>2.5</c:v>
                </c:pt>
                <c:pt idx="1">
                  <c:v>2.25</c:v>
                </c:pt>
                <c:pt idx="2">
                  <c:v>2.75</c:v>
                </c:pt>
                <c:pt idx="3">
                  <c:v>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49-4B7F-A175-845A9D992919}"/>
            </c:ext>
          </c:extLst>
        </c:ser>
        <c:ser>
          <c:idx val="1"/>
          <c:order val="1"/>
          <c:tx>
            <c:strRef>
              <c:f>SGC!$E$2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SGC!$A$3:$A$6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SGC!$E$3:$E$6</c:f>
              <c:numCache>
                <c:formatCode>0.0</c:formatCode>
                <c:ptCount val="4"/>
                <c:pt idx="0">
                  <c:v>1.6142857142857143</c:v>
                </c:pt>
                <c:pt idx="1">
                  <c:v>1.5714285714285714</c:v>
                </c:pt>
                <c:pt idx="2">
                  <c:v>1.5714285714285714</c:v>
                </c:pt>
                <c:pt idx="3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23-4010-AC52-7C91301D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43440"/>
        <c:axId val="300848536"/>
      </c:radarChart>
      <c:catAx>
        <c:axId val="30084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8536"/>
        <c:crosses val="autoZero"/>
        <c:auto val="1"/>
        <c:lblAlgn val="ctr"/>
        <c:lblOffset val="100"/>
        <c:noMultiLvlLbl val="0"/>
      </c:catAx>
      <c:valAx>
        <c:axId val="300848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34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SGC - IDE por categorías</a:t>
            </a:r>
            <a:endParaRPr lang="en-US" sz="1400" b="1"/>
          </a:p>
        </c:rich>
      </c:tx>
      <c:layout>
        <c:manualLayout>
          <c:xMode val="edge"/>
          <c:yMode val="edge"/>
          <c:x val="0.14950207726766396"/>
          <c:y val="3.66804165277913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SGC!$B$2</c:f>
              <c:strCache>
                <c:ptCount val="1"/>
                <c:pt idx="0">
                  <c:v>Porcentaje SGC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SGC!$A$3:$A$6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SGC!$B$3:$B$6</c:f>
              <c:numCache>
                <c:formatCode>0%</c:formatCode>
                <c:ptCount val="4"/>
                <c:pt idx="0">
                  <c:v>0.83333333333333337</c:v>
                </c:pt>
                <c:pt idx="1">
                  <c:v>0.75</c:v>
                </c:pt>
                <c:pt idx="2">
                  <c:v>0.91666666666666663</c:v>
                </c:pt>
                <c:pt idx="3">
                  <c:v>0.91666666666666663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36-4EC4-814A-2F0ABE150A80}"/>
            </c:ext>
          </c:extLst>
        </c:ser>
        <c:ser>
          <c:idx val="1"/>
          <c:order val="1"/>
          <c:tx>
            <c:strRef>
              <c:f>SGC!$D$2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SGC!$A$3:$A$6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SGC!$D$3:$D$6</c:f>
              <c:numCache>
                <c:formatCode>0%</c:formatCode>
                <c:ptCount val="4"/>
                <c:pt idx="0">
                  <c:v>0.53571428571428581</c:v>
                </c:pt>
                <c:pt idx="1">
                  <c:v>0.52380952380952384</c:v>
                </c:pt>
                <c:pt idx="2">
                  <c:v>0.52380952380952384</c:v>
                </c:pt>
                <c:pt idx="3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C6-46C6-B823-B1648BDD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48928"/>
        <c:axId val="300849320"/>
      </c:radarChart>
      <c:catAx>
        <c:axId val="30084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9320"/>
        <c:crosses val="autoZero"/>
        <c:auto val="1"/>
        <c:lblAlgn val="ctr"/>
        <c:lblOffset val="100"/>
        <c:noMultiLvlLbl val="0"/>
      </c:catAx>
      <c:valAx>
        <c:axId val="300849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89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400" b="1"/>
              <a:t>Análisis de Brechas UPME - 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UPME!$C$2</c:f>
              <c:strCache>
                <c:ptCount val="1"/>
                <c:pt idx="0">
                  <c:v>Puntaje UPME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UPME!$A$3:$A$6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UPME!$C$3:$C$6</c:f>
              <c:numCache>
                <c:formatCode>0.0</c:formatCode>
                <c:ptCount val="4"/>
                <c:pt idx="0">
                  <c:v>1.75</c:v>
                </c:pt>
                <c:pt idx="1">
                  <c:v>2</c:v>
                </c:pt>
                <c:pt idx="2">
                  <c:v>1</c:v>
                </c:pt>
                <c:pt idx="3">
                  <c:v>2.25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D6-4D9D-9D54-79B3F40AA6BE}"/>
            </c:ext>
          </c:extLst>
        </c:ser>
        <c:ser>
          <c:idx val="1"/>
          <c:order val="1"/>
          <c:tx>
            <c:strRef>
              <c:f>UPME!$E$2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UPME!$A$3:$A$6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UPME!$E$3:$E$6</c:f>
              <c:numCache>
                <c:formatCode>0.0</c:formatCode>
                <c:ptCount val="4"/>
                <c:pt idx="0">
                  <c:v>1.6142857142857143</c:v>
                </c:pt>
                <c:pt idx="1">
                  <c:v>1.5714285714285714</c:v>
                </c:pt>
                <c:pt idx="2">
                  <c:v>1.5714285714285714</c:v>
                </c:pt>
                <c:pt idx="3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4-432D-B116-2109541CD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43832"/>
        <c:axId val="301999560"/>
      </c:radarChart>
      <c:catAx>
        <c:axId val="30084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1999560"/>
        <c:crosses val="autoZero"/>
        <c:auto val="1"/>
        <c:lblAlgn val="ctr"/>
        <c:lblOffset val="100"/>
        <c:noMultiLvlLbl val="0"/>
      </c:catAx>
      <c:valAx>
        <c:axId val="30199956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8438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400" b="1"/>
              <a:t>Análisis de Brechas UPME - 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UPME!$B$2</c:f>
              <c:strCache>
                <c:ptCount val="1"/>
                <c:pt idx="0">
                  <c:v>Porcentaje UPME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UPME!$A$3:$A$6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UPME!$B$3:$B$6</c:f>
              <c:numCache>
                <c:formatCode>0%</c:formatCode>
                <c:ptCount val="4"/>
                <c:pt idx="0">
                  <c:v>0.58333333333333337</c:v>
                </c:pt>
                <c:pt idx="1">
                  <c:v>0.66666666666666663</c:v>
                </c:pt>
                <c:pt idx="2">
                  <c:v>0.33333333333333331</c:v>
                </c:pt>
                <c:pt idx="3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5C-4FF5-8B4C-EA71693BE363}"/>
            </c:ext>
          </c:extLst>
        </c:ser>
        <c:ser>
          <c:idx val="1"/>
          <c:order val="1"/>
          <c:tx>
            <c:strRef>
              <c:f>UPME!$D$2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UPME!$A$3:$A$6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UPME!$D$3:$D$6</c:f>
              <c:numCache>
                <c:formatCode>0%</c:formatCode>
                <c:ptCount val="4"/>
                <c:pt idx="0">
                  <c:v>0.53571428571428581</c:v>
                </c:pt>
                <c:pt idx="1">
                  <c:v>0.52380952380952384</c:v>
                </c:pt>
                <c:pt idx="2">
                  <c:v>0.52380952380952384</c:v>
                </c:pt>
                <c:pt idx="3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B8-4D7E-B577-76875BB3D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997600"/>
        <c:axId val="302002696"/>
      </c:radarChart>
      <c:catAx>
        <c:axId val="30199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002696"/>
        <c:crosses val="autoZero"/>
        <c:auto val="1"/>
        <c:lblAlgn val="ctr"/>
        <c:lblOffset val="100"/>
        <c:noMultiLvlLbl val="0"/>
      </c:catAx>
      <c:valAx>
        <c:axId val="3020026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19976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Promedio Sectorial por SubTemas /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SECTOR!$I$21</c:f>
              <c:strCache>
                <c:ptCount val="1"/>
                <c:pt idx="0">
                  <c:v>Promedio por SubTemas / Categorías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SECTOR!$A$22:$A$25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SECTOR!$I$22:$I$25</c:f>
              <c:numCache>
                <c:formatCode>0%</c:formatCode>
                <c:ptCount val="4"/>
                <c:pt idx="0">
                  <c:v>0.53571428571428581</c:v>
                </c:pt>
                <c:pt idx="1">
                  <c:v>0.52380952380952384</c:v>
                </c:pt>
                <c:pt idx="2">
                  <c:v>0.52380952380952384</c:v>
                </c:pt>
                <c:pt idx="3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0B-4EF5-A362-BA4F852C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35936"/>
        <c:axId val="224538288"/>
      </c:radarChart>
      <c:catAx>
        <c:axId val="22453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38288"/>
        <c:crosses val="autoZero"/>
        <c:auto val="1"/>
        <c:lblAlgn val="ctr"/>
        <c:lblOffset val="100"/>
        <c:noMultiLvlLbl val="0"/>
      </c:catAx>
      <c:valAx>
        <c:axId val="2245382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3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400" b="1"/>
              <a:t>Análisis</a:t>
            </a:r>
            <a:r>
              <a:rPr lang="es-CO" sz="1400" b="1" baseline="0"/>
              <a:t> de Brechas Sectorial - IDE </a:t>
            </a:r>
            <a:r>
              <a:rPr lang="es-CO" sz="1400" b="1"/>
              <a:t>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SECTOR!$A$49:$A$52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SECTOR!$I$49:$I$52</c:f>
              <c:numCache>
                <c:formatCode>0.0</c:formatCode>
                <c:ptCount val="4"/>
                <c:pt idx="0">
                  <c:v>1.6142857142857143</c:v>
                </c:pt>
                <c:pt idx="1">
                  <c:v>1.5714285714285714</c:v>
                </c:pt>
                <c:pt idx="2">
                  <c:v>1.5714285714285714</c:v>
                </c:pt>
                <c:pt idx="3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1F-4D0E-9622-7021224BB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41032"/>
        <c:axId val="224533584"/>
      </c:radarChart>
      <c:catAx>
        <c:axId val="2245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33584"/>
        <c:crosses val="autoZero"/>
        <c:auto val="1"/>
        <c:lblAlgn val="ctr"/>
        <c:lblOffset val="100"/>
        <c:noMultiLvlLbl val="0"/>
      </c:catAx>
      <c:valAx>
        <c:axId val="224533584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5410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Promedio de Gestión Sectorial - Infraestructura</a:t>
            </a:r>
            <a:r>
              <a:rPr lang="en-US" sz="1400" b="1" baseline="0"/>
              <a:t> de Datos Espaciales </a:t>
            </a:r>
            <a:r>
              <a:rPr lang="en-US" sz="1400" b="1"/>
              <a:t>IDE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SECTOR!$C$3</c:f>
              <c:strCache>
                <c:ptCount val="1"/>
                <c:pt idx="0">
                  <c:v>Puntaje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5875">
                <a:solidFill>
                  <a:schemeClr val="accent1"/>
                </a:solidFill>
              </a:ln>
              <a:effectLst/>
            </c:spPr>
          </c:marker>
          <c:cat>
            <c:strRef>
              <c:f>SECTOR!$A$4:$A$10</c:f>
              <c:strCache>
                <c:ptCount val="7"/>
                <c:pt idx="0">
                  <c:v>ANH</c:v>
                </c:pt>
                <c:pt idx="1">
                  <c:v>ANM</c:v>
                </c:pt>
                <c:pt idx="2">
                  <c:v>CREG</c:v>
                </c:pt>
                <c:pt idx="3">
                  <c:v>IPSE</c:v>
                </c:pt>
                <c:pt idx="4">
                  <c:v>MME</c:v>
                </c:pt>
                <c:pt idx="5">
                  <c:v>SGC</c:v>
                </c:pt>
                <c:pt idx="6">
                  <c:v>UPME</c:v>
                </c:pt>
              </c:strCache>
            </c:strRef>
          </c:cat>
          <c:val>
            <c:numRef>
              <c:f>SECTOR!$C$4:$C$10</c:f>
              <c:numCache>
                <c:formatCode>0.0</c:formatCode>
                <c:ptCount val="7"/>
                <c:pt idx="0">
                  <c:v>2.25</c:v>
                </c:pt>
                <c:pt idx="1">
                  <c:v>1.2</c:v>
                </c:pt>
                <c:pt idx="2">
                  <c:v>0.4375</c:v>
                </c:pt>
                <c:pt idx="3">
                  <c:v>2.3125</c:v>
                </c:pt>
                <c:pt idx="4">
                  <c:v>0.8125</c:v>
                </c:pt>
                <c:pt idx="5">
                  <c:v>2.5625</c:v>
                </c:pt>
                <c:pt idx="6">
                  <c:v>1.75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D3-4ED0-8A37-A5C4FE684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20544"/>
        <c:axId val="300120152"/>
      </c:radarChart>
      <c:catAx>
        <c:axId val="30012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20152"/>
        <c:crosses val="autoZero"/>
        <c:auto val="1"/>
        <c:lblAlgn val="ctr"/>
        <c:lblOffset val="100"/>
        <c:noMultiLvlLbl val="0"/>
      </c:catAx>
      <c:valAx>
        <c:axId val="30012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205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ANH - </a:t>
            </a:r>
            <a:r>
              <a:rPr lang="en-US" sz="1400" b="1"/>
              <a:t>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1"/>
          <c:order val="0"/>
          <c:tx>
            <c:strRef>
              <c:f>ANH!$C$2</c:f>
              <c:strCache>
                <c:ptCount val="1"/>
                <c:pt idx="0">
                  <c:v>Puntaje ANH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ANH!$A$3:$A$6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ANH!$C$3:$C$6</c:f>
              <c:numCache>
                <c:formatCode>0.0</c:formatCode>
                <c:ptCount val="4"/>
                <c:pt idx="0">
                  <c:v>2.5</c:v>
                </c:pt>
                <c:pt idx="1">
                  <c:v>1.25</c:v>
                </c:pt>
                <c:pt idx="2">
                  <c:v>2.5</c:v>
                </c:pt>
                <c:pt idx="3">
                  <c:v>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487-49C2-B4D0-ACDBF315521B}"/>
            </c:ext>
          </c:extLst>
        </c:ser>
        <c:ser>
          <c:idx val="0"/>
          <c:order val="1"/>
          <c:tx>
            <c:strRef>
              <c:f>ANH!$E$2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ANH!$A$3:$A$6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ANH!$E$3:$E$6</c:f>
              <c:numCache>
                <c:formatCode>0.0</c:formatCode>
                <c:ptCount val="4"/>
                <c:pt idx="0">
                  <c:v>1.6142857142857143</c:v>
                </c:pt>
                <c:pt idx="1">
                  <c:v>1.5714285714285714</c:v>
                </c:pt>
                <c:pt idx="2">
                  <c:v>1.5714285714285714</c:v>
                </c:pt>
                <c:pt idx="3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FB-489E-8F8D-D3B31BC05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14664"/>
        <c:axId val="300113880"/>
      </c:radarChart>
      <c:catAx>
        <c:axId val="30011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3880"/>
        <c:crosses val="autoZero"/>
        <c:auto val="1"/>
        <c:lblAlgn val="ctr"/>
        <c:lblOffset val="100"/>
        <c:noMultiLvlLbl val="0"/>
      </c:catAx>
      <c:valAx>
        <c:axId val="30011388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466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ANH - </a:t>
            </a:r>
            <a:r>
              <a:rPr lang="en-US" sz="1400" b="1"/>
              <a:t>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ANH!$B$2</c:f>
              <c:strCache>
                <c:ptCount val="1"/>
                <c:pt idx="0">
                  <c:v>Porcentaje ANH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ANH!$A$3:$A$6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ANH!$B$3:$B$6</c:f>
              <c:numCache>
                <c:formatCode>0%</c:formatCode>
                <c:ptCount val="4"/>
                <c:pt idx="0">
                  <c:v>0.83333333333333337</c:v>
                </c:pt>
                <c:pt idx="1">
                  <c:v>0.41666666666666669</c:v>
                </c:pt>
                <c:pt idx="2">
                  <c:v>0.83333333333333337</c:v>
                </c:pt>
                <c:pt idx="3">
                  <c:v>0.91666666666666663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DF-477E-B29A-0957652E7488}"/>
            </c:ext>
          </c:extLst>
        </c:ser>
        <c:ser>
          <c:idx val="1"/>
          <c:order val="1"/>
          <c:tx>
            <c:strRef>
              <c:f>ANH!$D$2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ANH!$A$3:$A$6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ANH!$D$3:$D$6</c:f>
              <c:numCache>
                <c:formatCode>0%</c:formatCode>
                <c:ptCount val="4"/>
                <c:pt idx="0">
                  <c:v>0.53571428571428581</c:v>
                </c:pt>
                <c:pt idx="1">
                  <c:v>0.52380952380952384</c:v>
                </c:pt>
                <c:pt idx="2">
                  <c:v>0.52380952380952384</c:v>
                </c:pt>
                <c:pt idx="3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B5-4FCB-BADD-8653A4BED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14272"/>
        <c:axId val="300116624"/>
      </c:radarChart>
      <c:catAx>
        <c:axId val="30011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6624"/>
        <c:crosses val="autoZero"/>
        <c:auto val="1"/>
        <c:lblAlgn val="ctr"/>
        <c:lblOffset val="100"/>
        <c:noMultiLvlLbl val="0"/>
      </c:catAx>
      <c:valAx>
        <c:axId val="3001166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42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ANM - </a:t>
            </a:r>
            <a:r>
              <a:rPr lang="en-US" sz="1400" b="1"/>
              <a:t>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ANM!$C$2</c:f>
              <c:strCache>
                <c:ptCount val="1"/>
                <c:pt idx="0">
                  <c:v>Puntaje ANM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ANM!$A$3:$A$6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ANM!$C$3:$C$6</c:f>
              <c:numCache>
                <c:formatCode>0.0</c:formatCode>
                <c:ptCount val="4"/>
                <c:pt idx="0">
                  <c:v>0.8</c:v>
                </c:pt>
                <c:pt idx="1">
                  <c:v>2.25</c:v>
                </c:pt>
                <c:pt idx="2">
                  <c:v>1</c:v>
                </c:pt>
                <c:pt idx="3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8A-4EA3-83FC-61FAA51D29F0}"/>
            </c:ext>
          </c:extLst>
        </c:ser>
        <c:ser>
          <c:idx val="1"/>
          <c:order val="1"/>
          <c:tx>
            <c:strRef>
              <c:f>ANM!$E$2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alpha val="94000"/>
                  </a:schemeClr>
                </a:solidFill>
              </a:ln>
              <a:effectLst/>
            </c:spPr>
          </c:marker>
          <c:cat>
            <c:strRef>
              <c:f>ANM!$A$3:$A$6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ANM!$E$3:$E$6</c:f>
              <c:numCache>
                <c:formatCode>0.0</c:formatCode>
                <c:ptCount val="4"/>
                <c:pt idx="0">
                  <c:v>1.6142857142857143</c:v>
                </c:pt>
                <c:pt idx="1">
                  <c:v>1.5714285714285714</c:v>
                </c:pt>
                <c:pt idx="2">
                  <c:v>1.5714285714285714</c:v>
                </c:pt>
                <c:pt idx="3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74-4D9E-844C-2B1C4273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17408"/>
        <c:axId val="300115448"/>
      </c:radarChart>
      <c:catAx>
        <c:axId val="3001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5448"/>
        <c:crosses val="autoZero"/>
        <c:auto val="1"/>
        <c:lblAlgn val="ctr"/>
        <c:lblOffset val="100"/>
        <c:noMultiLvlLbl val="0"/>
      </c:catAx>
      <c:valAx>
        <c:axId val="30011544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74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</a:t>
            </a:r>
            <a:r>
              <a:rPr lang="en-US" sz="1400" b="1" baseline="0"/>
              <a:t> de Brechas ANM - </a:t>
            </a:r>
            <a:r>
              <a:rPr lang="en-US" sz="1400" b="1"/>
              <a:t>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ANM!$B$2</c:f>
              <c:strCache>
                <c:ptCount val="1"/>
                <c:pt idx="0">
                  <c:v>Porcentaje ANM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ANM!$A$3:$A$6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ANM!$B$3:$B$6</c:f>
              <c:numCache>
                <c:formatCode>0%</c:formatCode>
                <c:ptCount val="4"/>
                <c:pt idx="0">
                  <c:v>0.25</c:v>
                </c:pt>
                <c:pt idx="1">
                  <c:v>0.75</c:v>
                </c:pt>
                <c:pt idx="2">
                  <c:v>0.33333333333333331</c:v>
                </c:pt>
                <c:pt idx="3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43-4EA4-ADE6-22A7ABEC3731}"/>
            </c:ext>
          </c:extLst>
        </c:ser>
        <c:ser>
          <c:idx val="1"/>
          <c:order val="1"/>
          <c:tx>
            <c:strRef>
              <c:f>ANM!$D$2</c:f>
              <c:strCache>
                <c:ptCount val="1"/>
                <c:pt idx="0">
                  <c:v>Promedio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ANM!$A$3:$A$6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ANM!$D$3:$D$6</c:f>
              <c:numCache>
                <c:formatCode>0%</c:formatCode>
                <c:ptCount val="4"/>
                <c:pt idx="0">
                  <c:v>0.53571428571428581</c:v>
                </c:pt>
                <c:pt idx="1">
                  <c:v>0.52380952380952384</c:v>
                </c:pt>
                <c:pt idx="2">
                  <c:v>0.52380952380952384</c:v>
                </c:pt>
                <c:pt idx="3">
                  <c:v>0.5714285714285714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E-42F3-BD3E-C5C4B0E4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16232"/>
        <c:axId val="300117800"/>
      </c:radarChart>
      <c:catAx>
        <c:axId val="30011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7800"/>
        <c:crosses val="autoZero"/>
        <c:auto val="1"/>
        <c:lblAlgn val="ctr"/>
        <c:lblOffset val="100"/>
        <c:noMultiLvlLbl val="0"/>
      </c:catAx>
      <c:valAx>
        <c:axId val="3001178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62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Análisis de Brechas CREG - IDE por categorías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CREG!$C$2</c:f>
              <c:strCache>
                <c:ptCount val="1"/>
                <c:pt idx="0">
                  <c:v>Puntaje CREG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12700">
                  <a:solidFill>
                    <a:schemeClr val="accent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35D-4783-9067-2B185BB1265B}"/>
              </c:ext>
            </c:extLst>
          </c:dPt>
          <c:cat>
            <c:strRef>
              <c:f>CREG!$A$3:$A$6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CREG!$C$3:$C$6</c:f>
              <c:numCache>
                <c:formatCode>0.0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5D-4783-9067-2B185BB1265B}"/>
            </c:ext>
          </c:extLst>
        </c:ser>
        <c:ser>
          <c:idx val="1"/>
          <c:order val="1"/>
          <c:tx>
            <c:strRef>
              <c:f>CREG!$E$2</c:f>
              <c:strCache>
                <c:ptCount val="1"/>
                <c:pt idx="0">
                  <c:v>Puntaje Sector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CREG!$A$3:$A$6</c:f>
              <c:strCache>
                <c:ptCount val="4"/>
                <c:pt idx="0">
                  <c:v>Datos Fundamentales</c:v>
                </c:pt>
                <c:pt idx="1">
                  <c:v>Metadatos Geográficos</c:v>
                </c:pt>
                <c:pt idx="2">
                  <c:v>Estándares y Calidad</c:v>
                </c:pt>
                <c:pt idx="3">
                  <c:v>Servicios en Línea</c:v>
                </c:pt>
              </c:strCache>
            </c:strRef>
          </c:cat>
          <c:val>
            <c:numRef>
              <c:f>CREG!$E$3:$E$6</c:f>
              <c:numCache>
                <c:formatCode>0.0</c:formatCode>
                <c:ptCount val="4"/>
                <c:pt idx="0">
                  <c:v>1.6142857142857143</c:v>
                </c:pt>
                <c:pt idx="1">
                  <c:v>1.5714285714285714</c:v>
                </c:pt>
                <c:pt idx="2">
                  <c:v>1.5714285714285714</c:v>
                </c:pt>
                <c:pt idx="3">
                  <c:v>1.7142857142857142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5D5-4CAB-AE2A-EFE296BE2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120936"/>
        <c:axId val="300118192"/>
      </c:radarChart>
      <c:catAx>
        <c:axId val="30012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18192"/>
        <c:crosses val="autoZero"/>
        <c:auto val="1"/>
        <c:lblAlgn val="ctr"/>
        <c:lblOffset val="100"/>
        <c:noMultiLvlLbl val="0"/>
      </c:catAx>
      <c:valAx>
        <c:axId val="30011819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1209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2</xdr:row>
      <xdr:rowOff>0</xdr:rowOff>
    </xdr:from>
    <xdr:to>
      <xdr:col>19</xdr:col>
      <xdr:colOff>400050</xdr:colOff>
      <xdr:row>19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00F4C2C-AF18-0F14-D70B-F97D4B686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447675</xdr:colOff>
      <xdr:row>26</xdr:row>
      <xdr:rowOff>80961</xdr:rowOff>
    </xdr:from>
    <xdr:to>
      <xdr:col>8</xdr:col>
      <xdr:colOff>1114425</xdr:colOff>
      <xdr:row>45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84D63705-DD97-242B-D23B-6D2592033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226218</xdr:colOff>
      <xdr:row>54</xdr:row>
      <xdr:rowOff>3570</xdr:rowOff>
    </xdr:from>
    <xdr:to>
      <xdr:col>8</xdr:col>
      <xdr:colOff>1428750</xdr:colOff>
      <xdr:row>75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70E6DA8F-0838-14CF-539A-1873B2B8E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190501</xdr:colOff>
      <xdr:row>2</xdr:row>
      <xdr:rowOff>0</xdr:rowOff>
    </xdr:from>
    <xdr:to>
      <xdr:col>10</xdr:col>
      <xdr:colOff>95251</xdr:colOff>
      <xdr:row>19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26CF27AA-6C14-4104-ACEA-164017C92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50800</xdr:colOff>
      <xdr:row>0</xdr:row>
      <xdr:rowOff>0</xdr:rowOff>
    </xdr:from>
    <xdr:to>
      <xdr:col>0</xdr:col>
      <xdr:colOff>1257300</xdr:colOff>
      <xdr:row>2</xdr:row>
      <xdr:rowOff>69056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24C1494A-9226-534E-9C67-67AFEF186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0"/>
          <a:ext cx="1206500" cy="678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123825</xdr:rowOff>
    </xdr:from>
    <xdr:to>
      <xdr:col>7</xdr:col>
      <xdr:colOff>638175</xdr:colOff>
      <xdr:row>27</xdr:row>
      <xdr:rowOff>109539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AF4274E-4B09-4495-8FBB-84A0DBBA5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95250</xdr:colOff>
      <xdr:row>7</xdr:row>
      <xdr:rowOff>133350</xdr:rowOff>
    </xdr:from>
    <xdr:to>
      <xdr:col>16</xdr:col>
      <xdr:colOff>542925</xdr:colOff>
      <xdr:row>27</xdr:row>
      <xdr:rowOff>119064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677D2512-3AF0-4FDC-8917-DF193A8AD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8</xdr:row>
      <xdr:rowOff>42861</xdr:rowOff>
    </xdr:from>
    <xdr:to>
      <xdr:col>7</xdr:col>
      <xdr:colOff>514349</xdr:colOff>
      <xdr:row>28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ED489EFC-7DEF-FBB7-09B9-953D6B040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19051</xdr:colOff>
      <xdr:row>8</xdr:row>
      <xdr:rowOff>47625</xdr:rowOff>
    </xdr:from>
    <xdr:to>
      <xdr:col>16</xdr:col>
      <xdr:colOff>676275</xdr:colOff>
      <xdr:row>28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EB654E4-66B8-4BE1-BFA0-5203A2696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8</xdr:row>
      <xdr:rowOff>4761</xdr:rowOff>
    </xdr:from>
    <xdr:to>
      <xdr:col>7</xdr:col>
      <xdr:colOff>361950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96DEED66-F1A7-3AD5-6609-A958C2724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609600</xdr:colOff>
      <xdr:row>8</xdr:row>
      <xdr:rowOff>9525</xdr:rowOff>
    </xdr:from>
    <xdr:to>
      <xdr:col>15</xdr:col>
      <xdr:colOff>752476</xdr:colOff>
      <xdr:row>29</xdr:row>
      <xdr:rowOff>4764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286F86C-B71C-41DC-8866-19E5036EB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4761</xdr:rowOff>
    </xdr:from>
    <xdr:to>
      <xdr:col>7</xdr:col>
      <xdr:colOff>219075</xdr:colOff>
      <xdr:row>28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8FD8A44-E6A5-7768-1177-0404D2167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7</xdr:row>
      <xdr:rowOff>180975</xdr:rowOff>
    </xdr:from>
    <xdr:to>
      <xdr:col>15</xdr:col>
      <xdr:colOff>371475</xdr:colOff>
      <xdr:row>28</xdr:row>
      <xdr:rowOff>100014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6DDBEE9D-F080-4D02-98E4-0A49049B5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8</xdr:row>
      <xdr:rowOff>19049</xdr:rowOff>
    </xdr:from>
    <xdr:to>
      <xdr:col>7</xdr:col>
      <xdr:colOff>581024</xdr:colOff>
      <xdr:row>30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D72B7C8F-0425-9BBC-EE35-A2A51D4CA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8</xdr:row>
      <xdr:rowOff>28575</xdr:rowOff>
    </xdr:from>
    <xdr:to>
      <xdr:col>16</xdr:col>
      <xdr:colOff>419100</xdr:colOff>
      <xdr:row>30</xdr:row>
      <xdr:rowOff>95251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E651EECB-632C-4B31-954F-BF83DAC24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7</xdr:row>
      <xdr:rowOff>185737</xdr:rowOff>
    </xdr:from>
    <xdr:to>
      <xdr:col>7</xdr:col>
      <xdr:colOff>219075</xdr:colOff>
      <xdr:row>28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816C188-F134-59C6-C0B0-DC95C0D3F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371475</xdr:colOff>
      <xdr:row>8</xdr:row>
      <xdr:rowOff>0</xdr:rowOff>
    </xdr:from>
    <xdr:to>
      <xdr:col>15</xdr:col>
      <xdr:colOff>361949</xdr:colOff>
      <xdr:row>28</xdr:row>
      <xdr:rowOff>52388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D00799E2-2469-4BA9-A31C-499947B5B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152399</xdr:rowOff>
    </xdr:from>
    <xdr:to>
      <xdr:col>8</xdr:col>
      <xdr:colOff>342900</xdr:colOff>
      <xdr:row>27</xdr:row>
      <xdr:rowOff>180974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1F08E4F-9624-4FF8-3EAA-0460CD70B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533400</xdr:colOff>
      <xdr:row>7</xdr:row>
      <xdr:rowOff>142875</xdr:rowOff>
    </xdr:from>
    <xdr:to>
      <xdr:col>17</xdr:col>
      <xdr:colOff>666750</xdr:colOff>
      <xdr:row>27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B3C19FC-8560-4B6B-8330-44CA05403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UPME-BID-MinEnergia/Sectorial/An&#225;lisis%20de%20Brechas/ANH/GI_02%20Brechas%20IDE-2705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CREG/GI_02%20Brechas%20IDE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IPSE/GI_02%20Brechas%20IDE%20Diligenci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MME/GI_02%20Brechas%20ID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SGC/GI_02%20Brechas%20IDE%20(1)%20v.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nEnergia/Sectorial/UPME/GI_02%20Brechas%20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0.75</v>
          </cell>
        </row>
        <row r="9">
          <cell r="O9">
            <v>0.75</v>
          </cell>
        </row>
        <row r="11">
          <cell r="O11">
            <v>0.5</v>
          </cell>
        </row>
        <row r="13">
          <cell r="O13">
            <v>0.5</v>
          </cell>
        </row>
        <row r="16">
          <cell r="O16">
            <v>0.5</v>
          </cell>
        </row>
        <row r="18">
          <cell r="O18">
            <v>0</v>
          </cell>
        </row>
        <row r="20">
          <cell r="O20">
            <v>0.5</v>
          </cell>
        </row>
        <row r="22">
          <cell r="O22">
            <v>0.25</v>
          </cell>
        </row>
        <row r="25">
          <cell r="O25">
            <v>0.75</v>
          </cell>
        </row>
        <row r="27">
          <cell r="O27">
            <v>0.75</v>
          </cell>
        </row>
        <row r="29">
          <cell r="O29">
            <v>0.25</v>
          </cell>
        </row>
        <row r="31">
          <cell r="O31">
            <v>0.75</v>
          </cell>
        </row>
        <row r="34">
          <cell r="O34">
            <v>0.75</v>
          </cell>
        </row>
        <row r="36">
          <cell r="O36">
            <v>0.5</v>
          </cell>
        </row>
        <row r="38">
          <cell r="O38">
            <v>0.75</v>
          </cell>
        </row>
        <row r="40">
          <cell r="O40">
            <v>0.75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 refreshError="1"/>
      <sheetData sheetId="1" refreshError="1">
        <row r="7">
          <cell r="O7">
            <v>0</v>
          </cell>
        </row>
        <row r="9">
          <cell r="O9">
            <v>0</v>
          </cell>
        </row>
        <row r="11">
          <cell r="O11">
            <v>0.25</v>
          </cell>
        </row>
        <row r="13">
          <cell r="O13">
            <v>0</v>
          </cell>
        </row>
        <row r="16">
          <cell r="O16">
            <v>0.25</v>
          </cell>
        </row>
        <row r="18">
          <cell r="O18">
            <v>0</v>
          </cell>
        </row>
        <row r="20">
          <cell r="O20">
            <v>0.25</v>
          </cell>
        </row>
        <row r="22">
          <cell r="O22">
            <v>0</v>
          </cell>
        </row>
        <row r="25">
          <cell r="O25">
            <v>0.25</v>
          </cell>
        </row>
        <row r="27">
          <cell r="O27">
            <v>0</v>
          </cell>
        </row>
        <row r="29">
          <cell r="O29">
            <v>0.25</v>
          </cell>
        </row>
        <row r="31">
          <cell r="O31">
            <v>0.25</v>
          </cell>
        </row>
        <row r="34">
          <cell r="O34">
            <v>0.25</v>
          </cell>
        </row>
        <row r="36">
          <cell r="O36">
            <v>0</v>
          </cell>
        </row>
        <row r="38">
          <cell r="O38">
            <v>0</v>
          </cell>
        </row>
        <row r="40">
          <cell r="O4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0.75</v>
          </cell>
        </row>
        <row r="9">
          <cell r="O9">
            <v>0.75</v>
          </cell>
        </row>
        <row r="11">
          <cell r="O11">
            <v>0.75</v>
          </cell>
        </row>
        <row r="13">
          <cell r="O13">
            <v>0.5</v>
          </cell>
        </row>
        <row r="16">
          <cell r="O16">
            <v>0.5</v>
          </cell>
        </row>
        <row r="18">
          <cell r="O18">
            <v>0.5</v>
          </cell>
        </row>
        <row r="20">
          <cell r="O20">
            <v>0.5</v>
          </cell>
        </row>
        <row r="22">
          <cell r="O22">
            <v>0.25</v>
          </cell>
        </row>
        <row r="25">
          <cell r="O25">
            <v>0.5</v>
          </cell>
        </row>
        <row r="27">
          <cell r="O27">
            <v>0.5</v>
          </cell>
        </row>
        <row r="29">
          <cell r="O29">
            <v>0.5</v>
          </cell>
        </row>
        <row r="31">
          <cell r="O31">
            <v>0.5</v>
          </cell>
        </row>
        <row r="34">
          <cell r="O34">
            <v>0.75</v>
          </cell>
        </row>
        <row r="36">
          <cell r="O36">
            <v>0.5</v>
          </cell>
        </row>
        <row r="38">
          <cell r="O38">
            <v>0.75</v>
          </cell>
        </row>
        <row r="40">
          <cell r="O40">
            <v>0.75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0.25</v>
          </cell>
        </row>
        <row r="9">
          <cell r="O9">
            <v>0.25</v>
          </cell>
        </row>
        <row r="11">
          <cell r="O11">
            <v>0.25</v>
          </cell>
        </row>
        <row r="13">
          <cell r="O13">
            <v>0</v>
          </cell>
        </row>
        <row r="16">
          <cell r="O16">
            <v>0.25</v>
          </cell>
        </row>
        <row r="18">
          <cell r="O18">
            <v>0.25</v>
          </cell>
        </row>
        <row r="20">
          <cell r="O20">
            <v>0.25</v>
          </cell>
        </row>
        <row r="22">
          <cell r="O22">
            <v>0.25</v>
          </cell>
        </row>
        <row r="25">
          <cell r="O25">
            <v>0.25</v>
          </cell>
        </row>
        <row r="27">
          <cell r="O27">
            <v>0.25</v>
          </cell>
        </row>
        <row r="29">
          <cell r="O29">
            <v>0.25</v>
          </cell>
        </row>
        <row r="31">
          <cell r="O31">
            <v>0.25</v>
          </cell>
        </row>
        <row r="34">
          <cell r="O34">
            <v>0.25</v>
          </cell>
        </row>
        <row r="36">
          <cell r="O36">
            <v>0</v>
          </cell>
        </row>
        <row r="38">
          <cell r="O38">
            <v>0.25</v>
          </cell>
        </row>
        <row r="40">
          <cell r="O40">
            <v>0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0.75</v>
          </cell>
        </row>
        <row r="9">
          <cell r="O9">
            <v>0.5</v>
          </cell>
        </row>
        <row r="11">
          <cell r="O11">
            <v>0.75</v>
          </cell>
        </row>
        <row r="13">
          <cell r="O13">
            <v>0.5</v>
          </cell>
        </row>
        <row r="16">
          <cell r="O16">
            <v>0.5</v>
          </cell>
        </row>
        <row r="18">
          <cell r="O18">
            <v>0.75</v>
          </cell>
        </row>
        <row r="20">
          <cell r="O20">
            <v>0.5</v>
          </cell>
        </row>
        <row r="22">
          <cell r="O22">
            <v>0.5</v>
          </cell>
        </row>
        <row r="25">
          <cell r="O25">
            <v>0.75</v>
          </cell>
        </row>
        <row r="27">
          <cell r="O27">
            <v>0.75</v>
          </cell>
        </row>
        <row r="29">
          <cell r="O29">
            <v>0.5</v>
          </cell>
        </row>
        <row r="31">
          <cell r="O31">
            <v>0.75</v>
          </cell>
        </row>
        <row r="34">
          <cell r="O34">
            <v>0.75</v>
          </cell>
        </row>
        <row r="36">
          <cell r="O36">
            <v>0.5</v>
          </cell>
        </row>
        <row r="38">
          <cell r="O38">
            <v>0.75</v>
          </cell>
        </row>
        <row r="40">
          <cell r="O40">
            <v>0.75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conocimiento"/>
      <sheetName val="Gráfico"/>
      <sheetName val="Media"/>
      <sheetName val="Créditos"/>
    </sheetNames>
    <sheetDataSet>
      <sheetData sheetId="0"/>
      <sheetData sheetId="1">
        <row r="7">
          <cell r="O7">
            <v>0</v>
          </cell>
        </row>
        <row r="9">
          <cell r="O9">
            <v>0.25</v>
          </cell>
        </row>
        <row r="11">
          <cell r="O11">
            <v>0.75</v>
          </cell>
        </row>
        <row r="13">
          <cell r="O13">
            <v>0.75</v>
          </cell>
        </row>
        <row r="16">
          <cell r="O16">
            <v>0.75</v>
          </cell>
        </row>
        <row r="18">
          <cell r="O18">
            <v>0.25</v>
          </cell>
        </row>
        <row r="20">
          <cell r="O20">
            <v>0.75</v>
          </cell>
        </row>
        <row r="22">
          <cell r="O22">
            <v>0.25</v>
          </cell>
        </row>
        <row r="25">
          <cell r="O25">
            <v>0.25</v>
          </cell>
        </row>
        <row r="27">
          <cell r="O27">
            <v>0.25</v>
          </cell>
        </row>
        <row r="29">
          <cell r="O29">
            <v>0.25</v>
          </cell>
        </row>
        <row r="31">
          <cell r="O31">
            <v>0.25</v>
          </cell>
        </row>
        <row r="34">
          <cell r="O34">
            <v>0.75</v>
          </cell>
        </row>
        <row r="36">
          <cell r="O36">
            <v>0.5</v>
          </cell>
        </row>
        <row r="38">
          <cell r="O38">
            <v>0.25</v>
          </cell>
        </row>
        <row r="40">
          <cell r="O40">
            <v>0.75</v>
          </cell>
        </row>
      </sheetData>
      <sheetData sheetId="2"/>
      <sheetData sheetId="3">
        <row r="1">
          <cell r="D1" t="str">
            <v>Porcentaje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Normal="100" workbookViewId="0">
      <selection activeCell="A3" sqref="A3"/>
    </sheetView>
  </sheetViews>
  <sheetFormatPr baseColWidth="10" defaultColWidth="11.42578125" defaultRowHeight="15" x14ac:dyDescent="0.25"/>
  <cols>
    <col min="1" max="1" width="21.42578125" bestFit="1" customWidth="1"/>
    <col min="2" max="2" width="20" bestFit="1" customWidth="1"/>
    <col min="9" max="9" width="34.140625" bestFit="1" customWidth="1"/>
    <col min="10" max="10" width="14.42578125" customWidth="1"/>
  </cols>
  <sheetData>
    <row r="1" spans="1:20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33" customHeight="1" thickBo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x14ac:dyDescent="0.25">
      <c r="A3" s="28" t="s">
        <v>0</v>
      </c>
      <c r="B3" s="20" t="s">
        <v>1</v>
      </c>
      <c r="C3" s="22" t="s">
        <v>2</v>
      </c>
    </row>
    <row r="4" spans="1:20" x14ac:dyDescent="0.25">
      <c r="A4" s="1" t="s">
        <v>3</v>
      </c>
      <c r="B4" s="2">
        <f>B26</f>
        <v>0.75</v>
      </c>
      <c r="C4" s="10">
        <f>B53</f>
        <v>2.25</v>
      </c>
    </row>
    <row r="5" spans="1:20" x14ac:dyDescent="0.25">
      <c r="A5" s="1" t="s">
        <v>4</v>
      </c>
      <c r="B5" s="2">
        <f>C26</f>
        <v>0.39583333333333331</v>
      </c>
      <c r="C5" s="10">
        <f>C53</f>
        <v>1.2</v>
      </c>
    </row>
    <row r="6" spans="1:20" x14ac:dyDescent="0.25">
      <c r="A6" s="1" t="s">
        <v>5</v>
      </c>
      <c r="B6" s="2">
        <f>D26</f>
        <v>0.14583333333333334</v>
      </c>
      <c r="C6" s="10">
        <f>D53</f>
        <v>0.4375</v>
      </c>
    </row>
    <row r="7" spans="1:20" x14ac:dyDescent="0.25">
      <c r="A7" s="1" t="s">
        <v>6</v>
      </c>
      <c r="B7" s="2">
        <f>E26</f>
        <v>0.77083333333333326</v>
      </c>
      <c r="C7" s="10">
        <f>E53</f>
        <v>2.3125</v>
      </c>
    </row>
    <row r="8" spans="1:20" x14ac:dyDescent="0.25">
      <c r="A8" s="1" t="s">
        <v>7</v>
      </c>
      <c r="B8" s="2">
        <f>F26</f>
        <v>0.27083333333333331</v>
      </c>
      <c r="C8" s="10">
        <f>F53</f>
        <v>0.8125</v>
      </c>
    </row>
    <row r="9" spans="1:20" x14ac:dyDescent="0.25">
      <c r="A9" s="1" t="s">
        <v>8</v>
      </c>
      <c r="B9" s="2">
        <f>G26</f>
        <v>0.85416666666666663</v>
      </c>
      <c r="C9" s="10">
        <f>G53</f>
        <v>2.5625</v>
      </c>
    </row>
    <row r="10" spans="1:20" x14ac:dyDescent="0.25">
      <c r="A10" s="1" t="s">
        <v>9</v>
      </c>
      <c r="B10" s="2">
        <f>H26</f>
        <v>0.58333333333333326</v>
      </c>
      <c r="C10" s="10">
        <f>H53</f>
        <v>1.75</v>
      </c>
    </row>
    <row r="11" spans="1:20" ht="15.75" thickBot="1" x14ac:dyDescent="0.3">
      <c r="A11" s="16" t="s">
        <v>10</v>
      </c>
      <c r="B11" s="17">
        <f>AVERAGE(B4:B10)</f>
        <v>0.53869047619047616</v>
      </c>
      <c r="C11" s="18">
        <f>AVERAGE(C4:C10)</f>
        <v>1.6178571428571427</v>
      </c>
    </row>
    <row r="20" spans="1:9" ht="15.75" thickBot="1" x14ac:dyDescent="0.3"/>
    <row r="21" spans="1:9" x14ac:dyDescent="0.25">
      <c r="A21" s="19" t="s">
        <v>11</v>
      </c>
      <c r="B21" s="20" t="s">
        <v>3</v>
      </c>
      <c r="C21" s="20" t="s">
        <v>4</v>
      </c>
      <c r="D21" s="21" t="s">
        <v>5</v>
      </c>
      <c r="E21" s="20" t="s">
        <v>6</v>
      </c>
      <c r="F21" s="21" t="s">
        <v>7</v>
      </c>
      <c r="G21" s="21" t="s">
        <v>8</v>
      </c>
      <c r="H21" s="20" t="s">
        <v>9</v>
      </c>
      <c r="I21" s="22" t="s">
        <v>12</v>
      </c>
    </row>
    <row r="22" spans="1:9" x14ac:dyDescent="0.25">
      <c r="A22" s="23" t="s">
        <v>13</v>
      </c>
      <c r="B22" s="2">
        <f>ANH!B3</f>
        <v>0.83333333333333337</v>
      </c>
      <c r="C22" s="2">
        <f>ANM!B3</f>
        <v>0.25</v>
      </c>
      <c r="D22" s="3">
        <f>CREG!B3</f>
        <v>8.3333333333333329E-2</v>
      </c>
      <c r="E22" s="2">
        <f>IPSE!B3</f>
        <v>0.91666666666666663</v>
      </c>
      <c r="F22" s="3">
        <f>MME!B3</f>
        <v>0.25</v>
      </c>
      <c r="G22" s="3">
        <f>SGC!B3</f>
        <v>0.83333333333333337</v>
      </c>
      <c r="H22" s="2">
        <f>UPME!B3</f>
        <v>0.58333333333333337</v>
      </c>
      <c r="I22" s="25">
        <f>AVERAGE(B22:H22)</f>
        <v>0.53571428571428581</v>
      </c>
    </row>
    <row r="23" spans="1:9" x14ac:dyDescent="0.25">
      <c r="A23" s="23" t="s">
        <v>14</v>
      </c>
      <c r="B23" s="2">
        <f>ANH!B4</f>
        <v>0.41666666666666669</v>
      </c>
      <c r="C23" s="2">
        <f>ANM!B4</f>
        <v>0.75</v>
      </c>
      <c r="D23" s="3">
        <f>CREG!B4</f>
        <v>0.16666666666666666</v>
      </c>
      <c r="E23" s="2">
        <f>IPSE!B4</f>
        <v>0.58333333333333337</v>
      </c>
      <c r="F23" s="3">
        <f>MME!B4</f>
        <v>0.33333333333333331</v>
      </c>
      <c r="G23" s="3">
        <f>SGC!B4</f>
        <v>0.75</v>
      </c>
      <c r="H23" s="2">
        <f>UPME!B4</f>
        <v>0.66666666666666663</v>
      </c>
      <c r="I23" s="25">
        <f>AVERAGE(B23:H23)</f>
        <v>0.52380952380952384</v>
      </c>
    </row>
    <row r="24" spans="1:9" x14ac:dyDescent="0.25">
      <c r="A24" s="23" t="s">
        <v>15</v>
      </c>
      <c r="B24" s="2">
        <f>ANH!B5</f>
        <v>0.83333333333333337</v>
      </c>
      <c r="C24" s="2">
        <f>ANM!B5</f>
        <v>0.33333333333333331</v>
      </c>
      <c r="D24" s="3">
        <f>CREG!B5</f>
        <v>0.25</v>
      </c>
      <c r="E24" s="2">
        <f>IPSE!B5</f>
        <v>0.66666666666666663</v>
      </c>
      <c r="F24" s="3">
        <f>MME!B5</f>
        <v>0.33333333333333331</v>
      </c>
      <c r="G24" s="3">
        <f>SGC!B5</f>
        <v>0.91666666666666663</v>
      </c>
      <c r="H24" s="2">
        <f>UPME!B5</f>
        <v>0.33333333333333331</v>
      </c>
      <c r="I24" s="25">
        <f>AVERAGE(B24:H24)</f>
        <v>0.52380952380952384</v>
      </c>
    </row>
    <row r="25" spans="1:9" x14ac:dyDescent="0.25">
      <c r="A25" s="23" t="s">
        <v>16</v>
      </c>
      <c r="B25" s="2">
        <f>ANH!B6</f>
        <v>0.91666666666666663</v>
      </c>
      <c r="C25" s="2">
        <f>ANM!B6</f>
        <v>0.25</v>
      </c>
      <c r="D25" s="3">
        <f>CREG!B6</f>
        <v>8.3333333333333329E-2</v>
      </c>
      <c r="E25" s="2">
        <f>IPSE!B6</f>
        <v>0.91666666666666663</v>
      </c>
      <c r="F25" s="3">
        <f>MME!B6</f>
        <v>0.16666666666666666</v>
      </c>
      <c r="G25" s="3">
        <f>SGC!B6</f>
        <v>0.91666666666666663</v>
      </c>
      <c r="H25" s="2">
        <f>UPME!B6</f>
        <v>0.75</v>
      </c>
      <c r="I25" s="25">
        <f>AVERAGE(B25:H25)</f>
        <v>0.5714285714285714</v>
      </c>
    </row>
    <row r="26" spans="1:9" ht="15.75" thickBot="1" x14ac:dyDescent="0.3">
      <c r="A26" s="16" t="s">
        <v>1</v>
      </c>
      <c r="B26" s="17">
        <f>AVERAGE(B22:B25)</f>
        <v>0.75</v>
      </c>
      <c r="C26" s="17">
        <f>AVERAGE(C22:C25)</f>
        <v>0.39583333333333331</v>
      </c>
      <c r="D26" s="17">
        <f t="shared" ref="D26:H26" si="0">AVERAGE(D22:D25)</f>
        <v>0.14583333333333334</v>
      </c>
      <c r="E26" s="17">
        <f t="shared" si="0"/>
        <v>0.77083333333333326</v>
      </c>
      <c r="F26" s="17">
        <f t="shared" si="0"/>
        <v>0.27083333333333331</v>
      </c>
      <c r="G26" s="17">
        <f t="shared" si="0"/>
        <v>0.85416666666666663</v>
      </c>
      <c r="H26" s="17">
        <f t="shared" si="0"/>
        <v>0.58333333333333326</v>
      </c>
      <c r="I26" s="24">
        <f>AVERAGE(B26:H26)</f>
        <v>0.53869047619047616</v>
      </c>
    </row>
    <row r="47" spans="1:9" ht="15.75" thickBot="1" x14ac:dyDescent="0.3"/>
    <row r="48" spans="1:9" x14ac:dyDescent="0.25">
      <c r="A48" s="19" t="s">
        <v>11</v>
      </c>
      <c r="B48" s="20" t="s">
        <v>3</v>
      </c>
      <c r="C48" s="20" t="s">
        <v>4</v>
      </c>
      <c r="D48" s="21" t="s">
        <v>5</v>
      </c>
      <c r="E48" s="20" t="s">
        <v>6</v>
      </c>
      <c r="F48" s="21" t="s">
        <v>7</v>
      </c>
      <c r="G48" s="21" t="s">
        <v>8</v>
      </c>
      <c r="H48" s="20" t="s">
        <v>9</v>
      </c>
      <c r="I48" s="22" t="s">
        <v>12</v>
      </c>
    </row>
    <row r="49" spans="1:9" x14ac:dyDescent="0.25">
      <c r="A49" s="23" t="s">
        <v>13</v>
      </c>
      <c r="B49" s="11">
        <f>ANH!C3</f>
        <v>2.5</v>
      </c>
      <c r="C49" s="12">
        <f>ANM!C3</f>
        <v>0.8</v>
      </c>
      <c r="D49" s="13">
        <f>CREG!C3</f>
        <v>0.25</v>
      </c>
      <c r="E49" s="11">
        <f>IPSE!C3</f>
        <v>2.75</v>
      </c>
      <c r="F49" s="13">
        <f>MME!C3</f>
        <v>0.75</v>
      </c>
      <c r="G49" s="13">
        <f>SGC!C3</f>
        <v>2.5</v>
      </c>
      <c r="H49" s="11">
        <f>UPME!C3</f>
        <v>1.75</v>
      </c>
      <c r="I49" s="26">
        <f>AVERAGE(B49:H49)</f>
        <v>1.6142857142857143</v>
      </c>
    </row>
    <row r="50" spans="1:9" x14ac:dyDescent="0.25">
      <c r="A50" s="23" t="s">
        <v>14</v>
      </c>
      <c r="B50" s="11">
        <f>ANH!C4</f>
        <v>1.25</v>
      </c>
      <c r="C50" s="12">
        <f>ANM!C4</f>
        <v>2.25</v>
      </c>
      <c r="D50" s="13">
        <f>CREG!C4</f>
        <v>0.5</v>
      </c>
      <c r="E50" s="11">
        <f>IPSE!C4</f>
        <v>1.75</v>
      </c>
      <c r="F50" s="13">
        <f>MME!C4</f>
        <v>1</v>
      </c>
      <c r="G50" s="13">
        <f>SGC!C4</f>
        <v>2.25</v>
      </c>
      <c r="H50" s="11">
        <f>UPME!C4</f>
        <v>2</v>
      </c>
      <c r="I50" s="26">
        <f>AVERAGE(B50:H50)</f>
        <v>1.5714285714285714</v>
      </c>
    </row>
    <row r="51" spans="1:9" x14ac:dyDescent="0.25">
      <c r="A51" s="23" t="s">
        <v>15</v>
      </c>
      <c r="B51" s="11">
        <f>ANH!C5</f>
        <v>2.5</v>
      </c>
      <c r="C51" s="12">
        <f>ANM!C5</f>
        <v>1</v>
      </c>
      <c r="D51" s="13">
        <f>CREG!C5</f>
        <v>0.75</v>
      </c>
      <c r="E51" s="11">
        <f>IPSE!C5</f>
        <v>2</v>
      </c>
      <c r="F51" s="13">
        <f>MME!C5</f>
        <v>1</v>
      </c>
      <c r="G51" s="13">
        <f>SGC!C5</f>
        <v>2.75</v>
      </c>
      <c r="H51" s="11">
        <f>UPME!C5</f>
        <v>1</v>
      </c>
      <c r="I51" s="26">
        <f>AVERAGE(B51:H51)</f>
        <v>1.5714285714285714</v>
      </c>
    </row>
    <row r="52" spans="1:9" x14ac:dyDescent="0.25">
      <c r="A52" s="23" t="s">
        <v>16</v>
      </c>
      <c r="B52" s="11">
        <f>ANH!C6</f>
        <v>2.75</v>
      </c>
      <c r="C52" s="12">
        <f>ANM!C6</f>
        <v>0.75</v>
      </c>
      <c r="D52" s="13">
        <f>CREG!C6</f>
        <v>0.25</v>
      </c>
      <c r="E52" s="11">
        <f>IPSE!C6</f>
        <v>2.75</v>
      </c>
      <c r="F52" s="13">
        <f>MME!C6</f>
        <v>0.5</v>
      </c>
      <c r="G52" s="13">
        <f>SGC!C6</f>
        <v>2.75</v>
      </c>
      <c r="H52" s="11">
        <f>UPME!C6</f>
        <v>2.25</v>
      </c>
      <c r="I52" s="26">
        <f>AVERAGE(B52:H52)</f>
        <v>1.7142857142857142</v>
      </c>
    </row>
    <row r="53" spans="1:9" ht="15.75" thickBot="1" x14ac:dyDescent="0.3">
      <c r="A53" s="16" t="s">
        <v>1</v>
      </c>
      <c r="B53" s="27">
        <f>AVERAGE(B49:B52)</f>
        <v>2.25</v>
      </c>
      <c r="C53" s="27">
        <f t="shared" ref="C53:H53" si="1">AVERAGE(C49:C52)</f>
        <v>1.2</v>
      </c>
      <c r="D53" s="27">
        <f t="shared" si="1"/>
        <v>0.4375</v>
      </c>
      <c r="E53" s="27">
        <f t="shared" si="1"/>
        <v>2.3125</v>
      </c>
      <c r="F53" s="27">
        <f t="shared" si="1"/>
        <v>0.8125</v>
      </c>
      <c r="G53" s="27">
        <f t="shared" si="1"/>
        <v>2.5625</v>
      </c>
      <c r="H53" s="27">
        <f t="shared" si="1"/>
        <v>1.75</v>
      </c>
      <c r="I53" s="18">
        <f>AVERAGE(B53:H53)</f>
        <v>1.6178571428571427</v>
      </c>
    </row>
  </sheetData>
  <mergeCells count="1">
    <mergeCell ref="A1:T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1.42578125" bestFit="1" customWidth="1"/>
    <col min="2" max="2" width="15.28515625" bestFit="1" customWidth="1"/>
    <col min="3" max="3" width="14.140625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29" t="s">
        <v>11</v>
      </c>
      <c r="B2" s="21" t="s">
        <v>17</v>
      </c>
      <c r="C2" s="30" t="s">
        <v>18</v>
      </c>
      <c r="D2" s="31" t="s">
        <v>19</v>
      </c>
      <c r="E2" s="22" t="s">
        <v>20</v>
      </c>
    </row>
    <row r="3" spans="1:5" x14ac:dyDescent="0.25">
      <c r="A3" s="4" t="s">
        <v>13</v>
      </c>
      <c r="B3" s="3">
        <v>0.83333333333333337</v>
      </c>
      <c r="C3" s="14">
        <f>[1]Reconocimiento!O7+[1]Reconocimiento!O9+[1]Reconocimiento!O11+[1]Reconocimiento!O13</f>
        <v>2.5</v>
      </c>
      <c r="D3" s="2">
        <f>SECTOR!I22</f>
        <v>0.53571428571428581</v>
      </c>
      <c r="E3" s="10">
        <f>SECTOR!I49</f>
        <v>1.6142857142857143</v>
      </c>
    </row>
    <row r="4" spans="1:5" x14ac:dyDescent="0.25">
      <c r="A4" s="4" t="s">
        <v>14</v>
      </c>
      <c r="B4" s="3">
        <v>0.41666666666666669</v>
      </c>
      <c r="C4" s="14">
        <f>[1]Reconocimiento!O16+[1]Reconocimiento!O18+[1]Reconocimiento!O20+[1]Reconocimiento!O22</f>
        <v>1.25</v>
      </c>
      <c r="D4" s="2">
        <f>SECTOR!I23</f>
        <v>0.52380952380952384</v>
      </c>
      <c r="E4" s="10">
        <f>SECTOR!I50</f>
        <v>1.5714285714285714</v>
      </c>
    </row>
    <row r="5" spans="1:5" x14ac:dyDescent="0.25">
      <c r="A5" s="4" t="s">
        <v>15</v>
      </c>
      <c r="B5" s="3">
        <v>0.83333333333333337</v>
      </c>
      <c r="C5" s="14">
        <f>[1]Reconocimiento!O25+[1]Reconocimiento!O27+[1]Reconocimiento!O29+[1]Reconocimiento!O31</f>
        <v>2.5</v>
      </c>
      <c r="D5" s="2">
        <f>SECTOR!I24</f>
        <v>0.52380952380952384</v>
      </c>
      <c r="E5" s="10">
        <f>SECTOR!I51</f>
        <v>1.5714285714285714</v>
      </c>
    </row>
    <row r="6" spans="1:5" x14ac:dyDescent="0.25">
      <c r="A6" s="4" t="s">
        <v>16</v>
      </c>
      <c r="B6" s="3">
        <v>0.91666666666666663</v>
      </c>
      <c r="C6" s="14">
        <f>[1]Reconocimiento!O34+[1]Reconocimiento!O36+[1]Reconocimiento!O38+[1]Reconocimiento!O40</f>
        <v>2.75</v>
      </c>
      <c r="D6" s="2">
        <f>SECTOR!I25</f>
        <v>0.5714285714285714</v>
      </c>
      <c r="E6" s="10">
        <f>SECTOR!I52</f>
        <v>1.7142857142857142</v>
      </c>
    </row>
    <row r="7" spans="1:5" ht="15.75" thickBot="1" x14ac:dyDescent="0.3">
      <c r="A7" s="32" t="s">
        <v>1</v>
      </c>
      <c r="B7" s="17">
        <f>AVERAGE(B3:B6)</f>
        <v>0.75</v>
      </c>
      <c r="C7" s="27">
        <f>AVERAGE(C3:C6)</f>
        <v>2.25</v>
      </c>
      <c r="D7" s="17">
        <f>SECTOR!I26</f>
        <v>0.53869047619047616</v>
      </c>
      <c r="E7" s="18">
        <f>SECTOR!I53</f>
        <v>1.6178571428571427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2.42578125" customWidth="1"/>
    <col min="2" max="2" width="15.42578125" bestFit="1" customWidth="1"/>
    <col min="3" max="3" width="12.85546875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ht="17.25" customHeight="1" x14ac:dyDescent="0.25">
      <c r="A2" s="33" t="s">
        <v>11</v>
      </c>
      <c r="B2" s="21" t="s">
        <v>21</v>
      </c>
      <c r="C2" s="20" t="s">
        <v>22</v>
      </c>
      <c r="D2" s="31" t="s">
        <v>19</v>
      </c>
      <c r="E2" s="22" t="s">
        <v>20</v>
      </c>
    </row>
    <row r="3" spans="1:5" ht="16.5" customHeight="1" x14ac:dyDescent="0.25">
      <c r="A3" s="5" t="s">
        <v>13</v>
      </c>
      <c r="B3" s="3">
        <v>0.25</v>
      </c>
      <c r="C3" s="14">
        <v>0.8</v>
      </c>
      <c r="D3" s="2">
        <f>SECTOR!I22</f>
        <v>0.53571428571428581</v>
      </c>
      <c r="E3" s="10">
        <f>SECTOR!I49</f>
        <v>1.6142857142857143</v>
      </c>
    </row>
    <row r="4" spans="1:5" ht="15" customHeight="1" x14ac:dyDescent="0.25">
      <c r="A4" s="5" t="s">
        <v>14</v>
      </c>
      <c r="B4" s="3">
        <v>0.75</v>
      </c>
      <c r="C4" s="14">
        <v>2.25</v>
      </c>
      <c r="D4" s="2">
        <f>SECTOR!I23</f>
        <v>0.52380952380952384</v>
      </c>
      <c r="E4" s="10">
        <f>SECTOR!I50</f>
        <v>1.5714285714285714</v>
      </c>
    </row>
    <row r="5" spans="1:5" ht="18.75" customHeight="1" x14ac:dyDescent="0.25">
      <c r="A5" s="5" t="s">
        <v>15</v>
      </c>
      <c r="B5" s="3">
        <v>0.33333333333333331</v>
      </c>
      <c r="C5" s="14">
        <v>1</v>
      </c>
      <c r="D5" s="2">
        <f>SECTOR!I24</f>
        <v>0.52380952380952384</v>
      </c>
      <c r="E5" s="10">
        <f>SECTOR!I51</f>
        <v>1.5714285714285714</v>
      </c>
    </row>
    <row r="6" spans="1:5" ht="19.5" customHeight="1" x14ac:dyDescent="0.25">
      <c r="A6" s="5" t="s">
        <v>16</v>
      </c>
      <c r="B6" s="3">
        <v>0.25</v>
      </c>
      <c r="C6" s="14">
        <v>0.75</v>
      </c>
      <c r="D6" s="2">
        <f>SECTOR!I25</f>
        <v>0.5714285714285714</v>
      </c>
      <c r="E6" s="10">
        <f>SECTOR!I52</f>
        <v>1.7142857142857142</v>
      </c>
    </row>
    <row r="7" spans="1:5" ht="17.25" customHeight="1" thickBot="1" x14ac:dyDescent="0.3">
      <c r="A7" s="34" t="s">
        <v>1</v>
      </c>
      <c r="B7" s="17">
        <f>AVERAGE(B3:B6)</f>
        <v>0.39583333333333331</v>
      </c>
      <c r="C7" s="27">
        <f>AVERAGE(C3:C6)</f>
        <v>1.2</v>
      </c>
      <c r="D7" s="17">
        <f>SECTOR!I26</f>
        <v>0.53869047619047616</v>
      </c>
      <c r="E7" s="18">
        <f>SECTOR!I53</f>
        <v>1.6178571428571427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0.28515625" bestFit="1" customWidth="1"/>
    <col min="2" max="2" width="16.7109375" bestFit="1" customWidth="1"/>
    <col min="3" max="3" width="13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5" t="s">
        <v>11</v>
      </c>
      <c r="B2" s="36" t="s">
        <v>23</v>
      </c>
      <c r="C2" s="20" t="s">
        <v>24</v>
      </c>
      <c r="D2" s="31" t="s">
        <v>19</v>
      </c>
      <c r="E2" s="22" t="s">
        <v>20</v>
      </c>
    </row>
    <row r="3" spans="1:5" x14ac:dyDescent="0.25">
      <c r="A3" s="6" t="s">
        <v>13</v>
      </c>
      <c r="B3" s="7">
        <v>8.3333333333333329E-2</v>
      </c>
      <c r="C3" s="14">
        <f>[2]Reconocimiento!O7+[2]Reconocimiento!O9+[2]Reconocimiento!O11+[2]Reconocimiento!O13</f>
        <v>0.25</v>
      </c>
      <c r="D3" s="2">
        <f>SECTOR!I22</f>
        <v>0.53571428571428581</v>
      </c>
      <c r="E3" s="10">
        <f>SECTOR!I49</f>
        <v>1.6142857142857143</v>
      </c>
    </row>
    <row r="4" spans="1:5" x14ac:dyDescent="0.25">
      <c r="A4" s="6" t="s">
        <v>14</v>
      </c>
      <c r="B4" s="7">
        <v>0.16666666666666666</v>
      </c>
      <c r="C4" s="14">
        <f>[2]Reconocimiento!O16+[2]Reconocimiento!O18+[2]Reconocimiento!O20+[2]Reconocimiento!O22</f>
        <v>0.5</v>
      </c>
      <c r="D4" s="2">
        <f>SECTOR!I23</f>
        <v>0.52380952380952384</v>
      </c>
      <c r="E4" s="10">
        <f>SECTOR!I50</f>
        <v>1.5714285714285714</v>
      </c>
    </row>
    <row r="5" spans="1:5" x14ac:dyDescent="0.25">
      <c r="A5" s="6" t="s">
        <v>15</v>
      </c>
      <c r="B5" s="7">
        <v>0.25</v>
      </c>
      <c r="C5" s="14">
        <f>[2]Reconocimiento!O25+[2]Reconocimiento!O27+[2]Reconocimiento!O29+[2]Reconocimiento!O31</f>
        <v>0.75</v>
      </c>
      <c r="D5" s="2">
        <f>SECTOR!I24</f>
        <v>0.52380952380952384</v>
      </c>
      <c r="E5" s="10">
        <f>SECTOR!I51</f>
        <v>1.5714285714285714</v>
      </c>
    </row>
    <row r="6" spans="1:5" x14ac:dyDescent="0.25">
      <c r="A6" s="6" t="s">
        <v>16</v>
      </c>
      <c r="B6" s="7">
        <v>8.3333333333333329E-2</v>
      </c>
      <c r="C6" s="14">
        <f>[2]Reconocimiento!O34+[2]Reconocimiento!O36+[2]Reconocimiento!O38+[2]Reconocimiento!O40</f>
        <v>0.25</v>
      </c>
      <c r="D6" s="2">
        <f>SECTOR!I25</f>
        <v>0.5714285714285714</v>
      </c>
      <c r="E6" s="10">
        <f>SECTOR!I52</f>
        <v>1.7142857142857142</v>
      </c>
    </row>
    <row r="7" spans="1:5" ht="15.75" thickBot="1" x14ac:dyDescent="0.3">
      <c r="A7" s="37" t="s">
        <v>1</v>
      </c>
      <c r="B7" s="38">
        <f>AVERAGE(B3:B6)</f>
        <v>0.14583333333333334</v>
      </c>
      <c r="C7" s="27">
        <f>AVERAGE(C3:C6)</f>
        <v>0.4375</v>
      </c>
      <c r="D7" s="17">
        <f>SECTOR!I26</f>
        <v>0.53869047619047616</v>
      </c>
      <c r="E7" s="18">
        <f>SECTOR!I53</f>
        <v>1.6178571428571427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0.28515625" bestFit="1" customWidth="1"/>
    <col min="2" max="2" width="14.7109375" bestFit="1" customWidth="1"/>
    <col min="3" max="3" width="12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5" t="s">
        <v>11</v>
      </c>
      <c r="B2" s="36" t="s">
        <v>25</v>
      </c>
      <c r="C2" s="39" t="s">
        <v>26</v>
      </c>
      <c r="D2" s="31" t="s">
        <v>19</v>
      </c>
      <c r="E2" s="22" t="s">
        <v>20</v>
      </c>
    </row>
    <row r="3" spans="1:5" x14ac:dyDescent="0.25">
      <c r="A3" s="6" t="s">
        <v>13</v>
      </c>
      <c r="B3" s="7">
        <v>0.91666666666666663</v>
      </c>
      <c r="C3" s="15">
        <f>[3]Reconocimiento!O7+[3]Reconocimiento!O9+[3]Reconocimiento!O11+[3]Reconocimiento!O13</f>
        <v>2.75</v>
      </c>
      <c r="D3" s="2">
        <f>SECTOR!I22</f>
        <v>0.53571428571428581</v>
      </c>
      <c r="E3" s="10">
        <f>SECTOR!I49</f>
        <v>1.6142857142857143</v>
      </c>
    </row>
    <row r="4" spans="1:5" x14ac:dyDescent="0.25">
      <c r="A4" s="6" t="s">
        <v>14</v>
      </c>
      <c r="B4" s="7">
        <v>0.58333333333333337</v>
      </c>
      <c r="C4" s="15">
        <f>[3]Reconocimiento!O16+[3]Reconocimiento!O18+[3]Reconocimiento!O20+[3]Reconocimiento!O22</f>
        <v>1.75</v>
      </c>
      <c r="D4" s="2">
        <f>SECTOR!I23</f>
        <v>0.52380952380952384</v>
      </c>
      <c r="E4" s="10">
        <f>SECTOR!I50</f>
        <v>1.5714285714285714</v>
      </c>
    </row>
    <row r="5" spans="1:5" x14ac:dyDescent="0.25">
      <c r="A5" s="6" t="s">
        <v>15</v>
      </c>
      <c r="B5" s="7">
        <v>0.66666666666666663</v>
      </c>
      <c r="C5" s="15">
        <f>[3]Reconocimiento!O25+[3]Reconocimiento!O27+[3]Reconocimiento!O29+[3]Reconocimiento!O31</f>
        <v>2</v>
      </c>
      <c r="D5" s="2">
        <f>SECTOR!I24</f>
        <v>0.52380952380952384</v>
      </c>
      <c r="E5" s="10">
        <f>SECTOR!I51</f>
        <v>1.5714285714285714</v>
      </c>
    </row>
    <row r="6" spans="1:5" x14ac:dyDescent="0.25">
      <c r="A6" s="6" t="s">
        <v>16</v>
      </c>
      <c r="B6" s="7">
        <v>0.91666666666666663</v>
      </c>
      <c r="C6" s="15">
        <f>[3]Reconocimiento!O34+[3]Reconocimiento!O36+[3]Reconocimiento!O38+[3]Reconocimiento!O40</f>
        <v>2.75</v>
      </c>
      <c r="D6" s="2">
        <f>SECTOR!I25</f>
        <v>0.5714285714285714</v>
      </c>
      <c r="E6" s="10">
        <f>SECTOR!I52</f>
        <v>1.7142857142857142</v>
      </c>
    </row>
    <row r="7" spans="1:5" ht="15.75" thickBot="1" x14ac:dyDescent="0.3">
      <c r="A7" s="37" t="s">
        <v>1</v>
      </c>
      <c r="B7" s="17">
        <f>AVERAGE(B3:B6)</f>
        <v>0.77083333333333326</v>
      </c>
      <c r="C7" s="27">
        <f>AVERAGE(C3:C6)</f>
        <v>2.3125</v>
      </c>
      <c r="D7" s="17">
        <f>SECTOR!I26</f>
        <v>0.53869047619047616</v>
      </c>
      <c r="E7" s="18">
        <f>SECTOR!I53</f>
        <v>1.6178571428571427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1.42578125" bestFit="1" customWidth="1"/>
    <col min="2" max="2" width="15.7109375" bestFit="1" customWidth="1"/>
    <col min="3" max="3" width="13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5" t="s">
        <v>11</v>
      </c>
      <c r="B2" s="36" t="s">
        <v>27</v>
      </c>
      <c r="C2" s="40" t="s">
        <v>28</v>
      </c>
      <c r="D2" s="31" t="s">
        <v>19</v>
      </c>
      <c r="E2" s="22" t="s">
        <v>20</v>
      </c>
    </row>
    <row r="3" spans="1:5" x14ac:dyDescent="0.25">
      <c r="A3" s="6" t="s">
        <v>13</v>
      </c>
      <c r="B3" s="3">
        <v>0.25</v>
      </c>
      <c r="C3" s="15">
        <f>[4]Reconocimiento!O7+[4]Reconocimiento!O9+[4]Reconocimiento!O11+[4]Reconocimiento!O13</f>
        <v>0.75</v>
      </c>
      <c r="D3" s="2">
        <f>SECTOR!I22</f>
        <v>0.53571428571428581</v>
      </c>
      <c r="E3" s="10">
        <f>SECTOR!I49</f>
        <v>1.6142857142857143</v>
      </c>
    </row>
    <row r="4" spans="1:5" x14ac:dyDescent="0.25">
      <c r="A4" s="6" t="s">
        <v>14</v>
      </c>
      <c r="B4" s="3">
        <v>0.33333333333333331</v>
      </c>
      <c r="C4" s="15">
        <f>[4]Reconocimiento!O16+[4]Reconocimiento!O18+[4]Reconocimiento!O20+[4]Reconocimiento!O22</f>
        <v>1</v>
      </c>
      <c r="D4" s="2">
        <f>SECTOR!I23</f>
        <v>0.52380952380952384</v>
      </c>
      <c r="E4" s="10">
        <f>SECTOR!I50</f>
        <v>1.5714285714285714</v>
      </c>
    </row>
    <row r="5" spans="1:5" x14ac:dyDescent="0.25">
      <c r="A5" s="6" t="s">
        <v>15</v>
      </c>
      <c r="B5" s="3">
        <v>0.33333333333333331</v>
      </c>
      <c r="C5" s="15">
        <f>[4]Reconocimiento!O25+[4]Reconocimiento!O27+[4]Reconocimiento!O29+[4]Reconocimiento!O31</f>
        <v>1</v>
      </c>
      <c r="D5" s="2">
        <f>SECTOR!I24</f>
        <v>0.52380952380952384</v>
      </c>
      <c r="E5" s="10">
        <f>SECTOR!I51</f>
        <v>1.5714285714285714</v>
      </c>
    </row>
    <row r="6" spans="1:5" x14ac:dyDescent="0.25">
      <c r="A6" s="6" t="s">
        <v>16</v>
      </c>
      <c r="B6" s="3">
        <v>0.16666666666666666</v>
      </c>
      <c r="C6" s="15">
        <f>[4]Reconocimiento!O34+[4]Reconocimiento!O36+[4]Reconocimiento!O38+[4]Reconocimiento!O40</f>
        <v>0.5</v>
      </c>
      <c r="D6" s="2">
        <f>SECTOR!I25</f>
        <v>0.5714285714285714</v>
      </c>
      <c r="E6" s="10">
        <f>SECTOR!I52</f>
        <v>1.7142857142857142</v>
      </c>
    </row>
    <row r="7" spans="1:5" ht="15.75" thickBot="1" x14ac:dyDescent="0.3">
      <c r="A7" s="37" t="s">
        <v>29</v>
      </c>
      <c r="B7" s="17">
        <f>AVERAGE(B3:B6)</f>
        <v>0.27083333333333331</v>
      </c>
      <c r="C7" s="41">
        <f>AVERAGE(C3:C6)</f>
        <v>0.8125</v>
      </c>
      <c r="D7" s="17">
        <f>SECTOR!I26</f>
        <v>0.53869047619047616</v>
      </c>
      <c r="E7" s="18">
        <f>SECTOR!I53</f>
        <v>1.6178571428571427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0.28515625" bestFit="1" customWidth="1"/>
    <col min="2" max="2" width="15.42578125" bestFit="1" customWidth="1"/>
    <col min="3" max="3" width="11.85546875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35" t="s">
        <v>11</v>
      </c>
      <c r="B2" s="36" t="s">
        <v>30</v>
      </c>
      <c r="C2" s="40" t="s">
        <v>31</v>
      </c>
      <c r="D2" s="31" t="s">
        <v>19</v>
      </c>
      <c r="E2" s="22" t="s">
        <v>20</v>
      </c>
    </row>
    <row r="3" spans="1:5" x14ac:dyDescent="0.25">
      <c r="A3" s="6" t="s">
        <v>13</v>
      </c>
      <c r="B3" s="7">
        <v>0.83333333333333337</v>
      </c>
      <c r="C3" s="15">
        <f>[5]Reconocimiento!O7+[5]Reconocimiento!O9+[5]Reconocimiento!O11+[5]Reconocimiento!O13</f>
        <v>2.5</v>
      </c>
      <c r="D3" s="2">
        <f>SECTOR!I22</f>
        <v>0.53571428571428581</v>
      </c>
      <c r="E3" s="10">
        <f>SECTOR!I49</f>
        <v>1.6142857142857143</v>
      </c>
    </row>
    <row r="4" spans="1:5" x14ac:dyDescent="0.25">
      <c r="A4" s="6" t="s">
        <v>14</v>
      </c>
      <c r="B4" s="7">
        <v>0.75</v>
      </c>
      <c r="C4" s="15">
        <f>[5]Reconocimiento!O16+[5]Reconocimiento!O18+[5]Reconocimiento!O20+[5]Reconocimiento!O22</f>
        <v>2.25</v>
      </c>
      <c r="D4" s="2">
        <f>SECTOR!I23</f>
        <v>0.52380952380952384</v>
      </c>
      <c r="E4" s="10">
        <f>SECTOR!I50</f>
        <v>1.5714285714285714</v>
      </c>
    </row>
    <row r="5" spans="1:5" x14ac:dyDescent="0.25">
      <c r="A5" s="6" t="s">
        <v>15</v>
      </c>
      <c r="B5" s="7">
        <v>0.91666666666666663</v>
      </c>
      <c r="C5" s="15">
        <f>[5]Reconocimiento!O25+[5]Reconocimiento!O27+[5]Reconocimiento!O29+[5]Reconocimiento!O31</f>
        <v>2.75</v>
      </c>
      <c r="D5" s="2">
        <f>SECTOR!I24</f>
        <v>0.52380952380952384</v>
      </c>
      <c r="E5" s="10">
        <f>SECTOR!I51</f>
        <v>1.5714285714285714</v>
      </c>
    </row>
    <row r="6" spans="1:5" x14ac:dyDescent="0.25">
      <c r="A6" s="6" t="s">
        <v>16</v>
      </c>
      <c r="B6" s="7">
        <v>0.91666666666666663</v>
      </c>
      <c r="C6" s="15">
        <f>[5]Reconocimiento!O34+[5]Reconocimiento!O36+[5]Reconocimiento!O38+[5]Reconocimiento!O40</f>
        <v>2.75</v>
      </c>
      <c r="D6" s="2">
        <f>SECTOR!I25</f>
        <v>0.5714285714285714</v>
      </c>
      <c r="E6" s="10">
        <f>SECTOR!I52</f>
        <v>1.7142857142857142</v>
      </c>
    </row>
    <row r="7" spans="1:5" ht="15.75" thickBot="1" x14ac:dyDescent="0.3">
      <c r="A7" s="37" t="s">
        <v>1</v>
      </c>
      <c r="B7" s="38">
        <f>AVERAGE(B3:B6)</f>
        <v>0.85416666666666663</v>
      </c>
      <c r="C7" s="41">
        <f>AVERAGE(C3:C6)</f>
        <v>2.5625</v>
      </c>
      <c r="D7" s="17">
        <f>SECTOR!I26</f>
        <v>0.53869047619047616</v>
      </c>
      <c r="E7" s="18">
        <f>SECTOR!I53</f>
        <v>1.6178571428571427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E7"/>
    </sheetView>
  </sheetViews>
  <sheetFormatPr baseColWidth="10" defaultColWidth="11.42578125" defaultRowHeight="15" x14ac:dyDescent="0.25"/>
  <cols>
    <col min="1" max="1" width="20.28515625" bestFit="1" customWidth="1"/>
    <col min="2" max="2" width="16.85546875" bestFit="1" customWidth="1"/>
    <col min="3" max="3" width="13.7109375" bestFit="1" customWidth="1"/>
    <col min="4" max="4" width="15.7109375" bestFit="1" customWidth="1"/>
    <col min="5" max="5" width="13.85546875" bestFit="1" customWidth="1"/>
  </cols>
  <sheetData>
    <row r="1" spans="1:5" ht="15.75" thickBot="1" x14ac:dyDescent="0.3"/>
    <row r="2" spans="1:5" x14ac:dyDescent="0.25">
      <c r="A2" s="42" t="s">
        <v>11</v>
      </c>
      <c r="B2" s="40" t="s">
        <v>32</v>
      </c>
      <c r="C2" s="40" t="s">
        <v>33</v>
      </c>
      <c r="D2" s="31" t="s">
        <v>19</v>
      </c>
      <c r="E2" s="22" t="s">
        <v>20</v>
      </c>
    </row>
    <row r="3" spans="1:5" x14ac:dyDescent="0.25">
      <c r="A3" s="8" t="s">
        <v>13</v>
      </c>
      <c r="B3" s="9">
        <v>0.58333333333333337</v>
      </c>
      <c r="C3" s="12">
        <f>[6]Reconocimiento!O7+[6]Reconocimiento!O9+[6]Reconocimiento!O11+[6]Reconocimiento!O13</f>
        <v>1.75</v>
      </c>
      <c r="D3" s="2">
        <f>SECTOR!I22</f>
        <v>0.53571428571428581</v>
      </c>
      <c r="E3" s="10">
        <f>SECTOR!I49</f>
        <v>1.6142857142857143</v>
      </c>
    </row>
    <row r="4" spans="1:5" x14ac:dyDescent="0.25">
      <c r="A4" s="8" t="s">
        <v>14</v>
      </c>
      <c r="B4" s="9">
        <v>0.66666666666666663</v>
      </c>
      <c r="C4" s="12">
        <f>[6]Reconocimiento!O16+[6]Reconocimiento!O18+[6]Reconocimiento!O20+[6]Reconocimiento!O22</f>
        <v>2</v>
      </c>
      <c r="D4" s="2">
        <f>SECTOR!I23</f>
        <v>0.52380952380952384</v>
      </c>
      <c r="E4" s="10">
        <f>SECTOR!I50</f>
        <v>1.5714285714285714</v>
      </c>
    </row>
    <row r="5" spans="1:5" x14ac:dyDescent="0.25">
      <c r="A5" s="8" t="s">
        <v>15</v>
      </c>
      <c r="B5" s="9">
        <v>0.33333333333333331</v>
      </c>
      <c r="C5" s="12">
        <f>[6]Reconocimiento!O25+[6]Reconocimiento!O27+[6]Reconocimiento!O29+[6]Reconocimiento!O31</f>
        <v>1</v>
      </c>
      <c r="D5" s="2">
        <f>SECTOR!I24</f>
        <v>0.52380952380952384</v>
      </c>
      <c r="E5" s="10">
        <f>SECTOR!I51</f>
        <v>1.5714285714285714</v>
      </c>
    </row>
    <row r="6" spans="1:5" x14ac:dyDescent="0.25">
      <c r="A6" s="8" t="s">
        <v>16</v>
      </c>
      <c r="B6" s="9">
        <v>0.75</v>
      </c>
      <c r="C6" s="12">
        <f>[6]Reconocimiento!O34+[6]Reconocimiento!O36+[6]Reconocimiento!O38+[6]Reconocimiento!O40</f>
        <v>2.25</v>
      </c>
      <c r="D6" s="2">
        <f>SECTOR!I25</f>
        <v>0.5714285714285714</v>
      </c>
      <c r="E6" s="10">
        <f>SECTOR!I52</f>
        <v>1.7142857142857142</v>
      </c>
    </row>
    <row r="7" spans="1:5" ht="15.75" thickBot="1" x14ac:dyDescent="0.3">
      <c r="A7" s="37" t="s">
        <v>1</v>
      </c>
      <c r="B7" s="38">
        <f>AVERAGE(B3:B6)</f>
        <v>0.58333333333333326</v>
      </c>
      <c r="C7" s="41">
        <f>AVERAGE(C3:C6)</f>
        <v>1.75</v>
      </c>
      <c r="D7" s="17">
        <f>SECTOR!I26</f>
        <v>0.53869047619047616</v>
      </c>
      <c r="E7" s="18">
        <f>SECTOR!I53</f>
        <v>1.6178571428571427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75B6B737F09742A5E699A954EF177E" ma:contentTypeVersion="1" ma:contentTypeDescription="Crear nuevo documento." ma:contentTypeScope="" ma:versionID="20505218d59cb3dc0b3f7437b118e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FB1016-56BE-4979-9BFC-13B969BDE498}"/>
</file>

<file path=customXml/itemProps2.xml><?xml version="1.0" encoding="utf-8"?>
<ds:datastoreItem xmlns:ds="http://schemas.openxmlformats.org/officeDocument/2006/customXml" ds:itemID="{10002074-4C74-4826-A400-16EDD932F97D}"/>
</file>

<file path=customXml/itemProps3.xml><?xml version="1.0" encoding="utf-8"?>
<ds:datastoreItem xmlns:ds="http://schemas.openxmlformats.org/officeDocument/2006/customXml" ds:itemID="{A6A159A7-8B7E-45F6-AFA4-AB3CE6AA66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SECTOR</vt:lpstr>
      <vt:lpstr>ANH</vt:lpstr>
      <vt:lpstr>ANM</vt:lpstr>
      <vt:lpstr>CREG</vt:lpstr>
      <vt:lpstr>IPSE</vt:lpstr>
      <vt:lpstr>MME</vt:lpstr>
      <vt:lpstr>SGC</vt:lpstr>
      <vt:lpstr>UPME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</dc:creator>
  <cp:keywords/>
  <dc:description/>
  <cp:lastModifiedBy>Angie Katherine Torres Rojas</cp:lastModifiedBy>
  <cp:revision/>
  <dcterms:created xsi:type="dcterms:W3CDTF">2022-05-08T05:34:38Z</dcterms:created>
  <dcterms:modified xsi:type="dcterms:W3CDTF">2022-09-08T21:09:53Z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0x010100B975B6B737F09742A5E699A954EF177E</vt:lpwstr>
  </property>
</Properties>
</file>