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 activeTab="1"/>
  </bookViews>
  <sheets>
    <sheet name="PROPUESTA" sheetId="10" state="hidden" r:id="rId1"/>
    <sheet name="PROPUESTA PLAN OPERATIVO" sheetId="11" r:id="rId2"/>
    <sheet name="Plantilla_Salida_Información" sheetId="3" r:id="rId3"/>
  </sheets>
  <externalReferences>
    <externalReference r:id="rId4"/>
    <externalReference r:id="rId5"/>
  </externalReferences>
  <definedNames>
    <definedName name="Apoyo">#REF!</definedName>
    <definedName name="DECISIÓN">[1]Listas!$B$5:$B$6</definedName>
    <definedName name="Direccionamiento">#REF!</definedName>
    <definedName name="DOMINIO">[1]Listas!$I$5:$I$7</definedName>
    <definedName name="ENTIDAD">#REF!</definedName>
    <definedName name="ESTADO">[1]Listas!$H$5:$H$8</definedName>
    <definedName name="EstadoSI">#REF!</definedName>
    <definedName name="EstOrganizacional">[2]ES_GO_US!$I$95</definedName>
    <definedName name="ESTRATEGIAS">[1]Lineas_Objetivos_Estrategias!$A$11:$A$19</definedName>
    <definedName name="Indicadores">[2]ES_GO_US!$I$83</definedName>
    <definedName name="InstanciasGob">[2]ES_GO_US!$H$123</definedName>
    <definedName name="LINEAS_ESTRATEGICAS">'[1]Detalle lista'!$C$3:$C$100+[1]Lineas_Objetivos_Estrategias!$A$2:$A$4</definedName>
    <definedName name="MANTENIMIENTO">[1]Listas!$G$5:$G$8</definedName>
    <definedName name="Misional">#REF!</definedName>
    <definedName name="NivelSI">#REF!</definedName>
    <definedName name="OBJETIVOS_ESTRATEGICOS">[1]Lineas_Objetivos_Estrategias!$A$6:$A$9</definedName>
    <definedName name="ORIGEN_PRESUPUESTO">[1]Listas!$F$5:$F$7</definedName>
    <definedName name="PoliticadeTI">[2]ES_GO_US!$I$163</definedName>
    <definedName name="ProcesoGestiónTI">[2]ES_GO_US!$I$77</definedName>
    <definedName name="PROYECTOS">#REF!</definedName>
    <definedName name="Servicio_Digital">#REF!</definedName>
    <definedName name="Tipo_Intervencion">#REF!</definedName>
    <definedName name="Tipo_Sistema">#REF!</definedName>
    <definedName name="Tipo_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6" i="3"/>
  <c r="C27" i="3"/>
  <c r="C28" i="3"/>
  <c r="C29" i="3"/>
  <c r="C30" i="3"/>
  <c r="C31" i="3"/>
  <c r="C32" i="3"/>
  <c r="C33" i="3"/>
  <c r="C37" i="3"/>
  <c r="C38" i="3"/>
  <c r="C39" i="3"/>
  <c r="C58" i="3"/>
  <c r="C59" i="3"/>
  <c r="C80" i="3"/>
  <c r="C43" i="3"/>
  <c r="C44" i="3"/>
  <c r="C45" i="3"/>
  <c r="C46" i="3"/>
  <c r="C47" i="3"/>
  <c r="C70" i="3"/>
  <c r="C69" i="3"/>
  <c r="C68" i="3"/>
  <c r="C66" i="3"/>
  <c r="C65" i="3"/>
  <c r="C64" i="3"/>
  <c r="C63" i="3"/>
  <c r="C54" i="3"/>
  <c r="C53" i="3"/>
  <c r="C52" i="3"/>
  <c r="C51" i="3"/>
  <c r="C16" i="3"/>
  <c r="C67" i="3" l="1"/>
</calcChain>
</file>

<file path=xl/sharedStrings.xml><?xml version="1.0" encoding="utf-8"?>
<sst xmlns="http://schemas.openxmlformats.org/spreadsheetml/2006/main" count="709" uniqueCount="134">
  <si>
    <t>Correo electrónico</t>
  </si>
  <si>
    <t>Nombre</t>
  </si>
  <si>
    <t>Entidad</t>
  </si>
  <si>
    <t>Nombre del Proyecto</t>
  </si>
  <si>
    <t>Descripción del Proyecto</t>
  </si>
  <si>
    <t>Vigencia del Proyecto (Año)</t>
  </si>
  <si>
    <t>Duración (Meses)</t>
  </si>
  <si>
    <t>Fecha Inicio (dd/MM/yyyy)</t>
  </si>
  <si>
    <t>Fecha Finalización (dd/MM/yyyy)</t>
  </si>
  <si>
    <t>Origen Presupuesto</t>
  </si>
  <si>
    <t>Plan Nacional de Desarrollo PND</t>
  </si>
  <si>
    <t>Negocio</t>
  </si>
  <si>
    <t>Información</t>
  </si>
  <si>
    <t>Sistemas de Información</t>
  </si>
  <si>
    <t>Servicios Tecnológicos</t>
  </si>
  <si>
    <t>Productos</t>
  </si>
  <si>
    <t>Proceso</t>
  </si>
  <si>
    <t>Dependencia</t>
  </si>
  <si>
    <t>Cargo</t>
  </si>
  <si>
    <t>Fuente</t>
  </si>
  <si>
    <t>Alineación con el modelo de Gestión de información - ESTRATEGÍA</t>
  </si>
  <si>
    <t>Alineación con el modelo de Gestión de información - PILAR</t>
  </si>
  <si>
    <t>Alineación con el modelo de Gestión de información - HITO</t>
  </si>
  <si>
    <t>ANM - AGENCIA NACIONAL MINERA</t>
  </si>
  <si>
    <t>Descripción</t>
  </si>
  <si>
    <t>MME - MINISTERIO DE MINAS Y ENERGÍA</t>
  </si>
  <si>
    <t xml:space="preserve">Consolidar de la IDE institucional </t>
  </si>
  <si>
    <t>Consolidar de la IDE institucional y los servicios de información en linea con enfoque OPEN DATA</t>
  </si>
  <si>
    <t>2022 -2023</t>
  </si>
  <si>
    <t>Inversión</t>
  </si>
  <si>
    <t>Definir y desarrollar la IDE, la Arquitectura de Información y el Gobierno de Datos del sector</t>
  </si>
  <si>
    <t>IDE</t>
  </si>
  <si>
    <t>Estándares y Calidad de Información</t>
  </si>
  <si>
    <t>Establecer el gobierno de datos institucional</t>
  </si>
  <si>
    <t>Implementación del gobierno de datos conforme a los lineamientos sectoriales</t>
  </si>
  <si>
    <t>GOBIERNO DE DATOS</t>
  </si>
  <si>
    <t>Modelo de Gobierno de Datos</t>
  </si>
  <si>
    <t>Cooperación</t>
  </si>
  <si>
    <t>Implementar el plan de metadatos  en stratio</t>
  </si>
  <si>
    <t>Implementar el plan de metadatos y el componente de datos maestros en stratio</t>
  </si>
  <si>
    <t>Metadatos</t>
  </si>
  <si>
    <t>2024 -2023</t>
  </si>
  <si>
    <t>Crédito</t>
  </si>
  <si>
    <t>Establecer el Plan de asistencia y fortalecimiento de capacidades</t>
  </si>
  <si>
    <t>Diseñar una estrategia institucional de gestión del cambio para la gestión de información y gobierno de datos</t>
  </si>
  <si>
    <t xml:space="preserve">Establecer la plataforma de integración e interoperabilidad del Sistema de Información Sectorial </t>
  </si>
  <si>
    <t>SISTEMAS DE INFORMACIÓN</t>
  </si>
  <si>
    <t>Definir los lineamientos de procesos de gestion de los datos</t>
  </si>
  <si>
    <t>Proponer los procesos mejorados, con acciones de gobierno de datos. Ver potencial de aplicar BPM</t>
  </si>
  <si>
    <t>Fortalecer las capacidades institucionales para la Gestión de Información</t>
  </si>
  <si>
    <t>Conocimiento para toma decisiones</t>
  </si>
  <si>
    <t>Definir estratagía de Datos abiertos</t>
  </si>
  <si>
    <t>Proponer una estrategia de datos abiertos a partir de los servicios de Integrame</t>
  </si>
  <si>
    <t>I+D+i</t>
  </si>
  <si>
    <t>Servicios de información</t>
  </si>
  <si>
    <t>Realizar el análisis de la operación de Integrame y sus implicaciones en cuanto al procesamiento en la nube. Armonizar con resultados "nube" del PETI</t>
  </si>
  <si>
    <t>Modelos de datos/Bases de datos</t>
  </si>
  <si>
    <t>CREG - COMISIÓN DE REGULACIÓN DE ENERGÍA Y GAS</t>
  </si>
  <si>
    <t xml:space="preserve">Implementar el plan de metadatos  </t>
  </si>
  <si>
    <t>generar el plan de metadatos de los datos maestros (incluye procedimiento, ver estrategia sectorial geonetwork?)</t>
  </si>
  <si>
    <t>2022 -2024</t>
  </si>
  <si>
    <t>Diseñar e implementar la estrategia institucional de gestión del cambio para la gestión de información y gobierno de datos. (Ver modelo sectorial)</t>
  </si>
  <si>
    <t>Implementar el plan de acción para el procesamiento en la nube, incluyendo la información geográfica y servicios en línea</t>
  </si>
  <si>
    <t>Fecha Inicio</t>
  </si>
  <si>
    <t>Fecha Finalización</t>
  </si>
  <si>
    <t>Alineación con el modelo  - PILAR</t>
  </si>
  <si>
    <t>Alineación con el modelo - HITO</t>
  </si>
  <si>
    <t>2023 -2023</t>
  </si>
  <si>
    <t>Hub de Información Sectorial Interoperable</t>
  </si>
  <si>
    <t>Establecer el Plan de asistencia y fortalecimiento de capacidades de la gestión de información</t>
  </si>
  <si>
    <t>Definir plan de transformación digital institucional</t>
  </si>
  <si>
    <t>Analizar el marco normativo y proponer el plan, de acuerdo con la estrategia de transformación digital de la CREG. (ver lineamientos sectoriales)</t>
  </si>
  <si>
    <t>Crédito - inversión</t>
  </si>
  <si>
    <t>ARQUITECTURA EMPRESARIAL</t>
  </si>
  <si>
    <t>UPME - UNIDAD DE PLANEACIÓN MINERO-ENERGÉTICA</t>
  </si>
  <si>
    <t>Servicios de información en linea</t>
  </si>
  <si>
    <t>Analizar el marco normativo y proponer el plan, de acuerdo con la estrategia de transformación digital de la UPME. (ver lineamientos sectoriales)</t>
  </si>
  <si>
    <t>Modelo de Gestión de Información</t>
  </si>
  <si>
    <t xml:space="preserve">Consolidar la IDE institucional </t>
  </si>
  <si>
    <t>Generar el mapa de flujos de información con entidades del sector y proponer acciones para el intercambio de información</t>
  </si>
  <si>
    <t>Proponer el mapa de flujos de información con entidades del sector y proponer acciones para el intercambio de información, de acuerdo a los lineamientos setoriales (ver integrame)</t>
  </si>
  <si>
    <t>Modelo de Procesos</t>
  </si>
  <si>
    <t>Implementar el plan de metadatos</t>
  </si>
  <si>
    <t>Definir el Hub de información sectorial interoperable</t>
  </si>
  <si>
    <t>Diseñar e implementar la estrategía de Información Sectorial Interoperable</t>
  </si>
  <si>
    <t>ANH - AGENCIA NACIONAL DE HIDROCARBUROS</t>
  </si>
  <si>
    <t>Implementar el plan de metadatos y el componente de datos maestros y Proponer la guía y el procedimiento de metadatos para todo tipo de dominios (estadísticos, geográficos, otros)</t>
  </si>
  <si>
    <t>IPSE - INSTITUTO DE PLANIFICACIÓN Y PROMOCIÓN DE SOLUCIONES ENERGÉTICAS PARA ZONAS NO INTERCONECTADAS</t>
  </si>
  <si>
    <t>Analizar el marco normativo y proponer el plan, de acuerdo con la estrategia de transformación digital de la IPSE. (ver lineamientos sectoriales)</t>
  </si>
  <si>
    <t>SGC - SERVICIO GEOLOGICO COLOMBIANO</t>
  </si>
  <si>
    <t>Proponer una estrategia de datos abiertos a partir de los servicios de Integrame - interoperable</t>
  </si>
  <si>
    <t>Diseñar e implementar los modelos de procesos y servicios ciudadanos digitales</t>
  </si>
  <si>
    <t>Plan Operativo de Gestión de Información - Entidad</t>
  </si>
  <si>
    <t>Información de la entidad</t>
  </si>
  <si>
    <t>Nombre de la entidad</t>
  </si>
  <si>
    <t>Objetivo estratégico de la entidad</t>
  </si>
  <si>
    <t>Información del proyecto</t>
  </si>
  <si>
    <t>Vigencia (año)</t>
  </si>
  <si>
    <t>Duración (meses)</t>
  </si>
  <si>
    <t>Fecha de inicio (dd/mm/aaa)</t>
  </si>
  <si>
    <t>Fecha de finalización (dd/mm/aaa)</t>
  </si>
  <si>
    <t>Origen del presupuesto</t>
  </si>
  <si>
    <t>Presupuesto ($)</t>
  </si>
  <si>
    <t>Relacionamiento Estratégico del proyecto con los planes (PAI - PETI - PES)</t>
  </si>
  <si>
    <t>Plan de Acción Institucional - PAI</t>
  </si>
  <si>
    <t>Vigencia del PAI (año)</t>
  </si>
  <si>
    <t>PETI</t>
  </si>
  <si>
    <t>Vigencia del PETI (año)</t>
  </si>
  <si>
    <t>Lineas estratégicas del PES</t>
  </si>
  <si>
    <t>Objetivos estratégicos</t>
  </si>
  <si>
    <t>Estrategias</t>
  </si>
  <si>
    <t>Vigencia del PES (año)</t>
  </si>
  <si>
    <t>Información del programa</t>
  </si>
  <si>
    <t>Nombre / Descripción</t>
  </si>
  <si>
    <t>Brechas que cierra</t>
  </si>
  <si>
    <t>Gobierno de Datos</t>
  </si>
  <si>
    <t>Alcance</t>
  </si>
  <si>
    <t>Objetivo general</t>
  </si>
  <si>
    <t>Objetivos específicos</t>
  </si>
  <si>
    <t>Indicadores de resultado</t>
  </si>
  <si>
    <t>Información del Sistema de Información / Herramienta</t>
  </si>
  <si>
    <t>Otro</t>
  </si>
  <si>
    <t>Información del Área responsable</t>
  </si>
  <si>
    <t>Área responsable</t>
  </si>
  <si>
    <t>Nombre del (los) enlace(s)</t>
  </si>
  <si>
    <t>Teléfono-extensión</t>
  </si>
  <si>
    <t>Rol en el proyecto</t>
  </si>
  <si>
    <t>Alineación con el modelo de Gestión de información</t>
  </si>
  <si>
    <t>Estrategias GI</t>
  </si>
  <si>
    <t>Pilar</t>
  </si>
  <si>
    <t>Hito</t>
  </si>
  <si>
    <t>Fuente de consulta del proyecto</t>
  </si>
  <si>
    <t>Plantilla para la creación de cada uno de los proyectos del plan operativo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</si>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</sst>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240A]\ #,##0.00;\-[$$-240A]\ #,##0.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rgb="FF000000"/>
      <name val="Segoe UI"/>
      <family val="2"/>
    </font>
    <font>
      <sz val="12"/>
      <color rgb="FF000000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 tint="-4.9989318521683403E-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14" fillId="4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justify"/>
    </xf>
    <xf numFmtId="0" fontId="17" fillId="0" borderId="4" xfId="0" applyFont="1" applyFill="1" applyBorder="1" applyAlignment="1">
      <alignment horizontal="justify" vertical="center" wrapText="1"/>
    </xf>
    <xf numFmtId="0" fontId="17" fillId="0" borderId="4" xfId="0" quotePrefix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justify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 applyAlignment="1">
      <alignment horizontal="justify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17" fillId="0" borderId="4" xfId="0" applyNumberFormat="1" applyFont="1" applyFill="1" applyBorder="1" applyAlignment="1">
      <alignment horizontal="center" vertical="center"/>
    </xf>
    <xf numFmtId="14" fontId="18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4" xfId="0" applyFont="1" applyFill="1" applyBorder="1" applyAlignment="1">
      <alignment horizontal="justify" vertical="center" wrapText="1"/>
    </xf>
    <xf numFmtId="0" fontId="19" fillId="0" borderId="4" xfId="0" quotePrefix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19" fillId="0" borderId="11" xfId="0" applyFont="1" applyFill="1" applyBorder="1" applyAlignment="1">
      <alignment horizontal="justify" vertical="center" wrapText="1"/>
    </xf>
    <xf numFmtId="0" fontId="19" fillId="0" borderId="11" xfId="0" applyFont="1" applyFill="1" applyBorder="1" applyAlignment="1">
      <alignment horizontal="center" vertical="center"/>
    </xf>
    <xf numFmtId="14" fontId="19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justify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3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2" borderId="4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4" borderId="0" xfId="0" applyFont="1" applyFill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14" fontId="5" fillId="2" borderId="4" xfId="0" applyNumberFormat="1" applyFont="1" applyFill="1" applyBorder="1" applyAlignment="1">
      <alignment horizontal="left" vertical="top" wrapText="1"/>
    </xf>
    <xf numFmtId="164" fontId="5" fillId="2" borderId="4" xfId="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BEB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3323167</xdr:colOff>
      <xdr:row>2</xdr:row>
      <xdr:rowOff>48948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95754ED7-3468-2E50-ECAD-F4C5D3235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3167" cy="1869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53662</xdr:colOff>
      <xdr:row>0</xdr:row>
      <xdr:rowOff>1</xdr:rowOff>
    </xdr:from>
    <xdr:to>
      <xdr:col>1</xdr:col>
      <xdr:colOff>822817</xdr:colOff>
      <xdr:row>2</xdr:row>
      <xdr:rowOff>40806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2F88598-E947-6A8E-F384-C26934925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2" y="1"/>
          <a:ext cx="1153732" cy="648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fernandoht/Proyectos/2021/CLAUDIA_SEPULVEDA/INSUMO/Informes/Informe3/Anexo%204_Caracterizacio&#769;n%20PPP_ANM_2209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baste/Downloads/DANE-005-2019-Madurez_instrumento%20201907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Catálogo PPP_Plantilla"/>
      <sheetName val="CatálogoPPP_Plantilla_Ejercicio"/>
      <sheetName val="Catálogo PPP_avances"/>
      <sheetName val="Análisis_Estructura"/>
      <sheetName val="Plantilla_Salida_Información"/>
      <sheetName val="Listas"/>
      <sheetName val="Detalle lista"/>
      <sheetName val="Lineas_Objetivos_Estrategias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MadurezGestión"/>
      <sheetName val="G_Madurez_ES"/>
      <sheetName val="G_Madurez_GO"/>
      <sheetName val="G_Madurez_US"/>
      <sheetName val="ES_GO_US"/>
      <sheetName val="Cons_ES_GO_US"/>
      <sheetName val="G_Madurez_IN"/>
      <sheetName val="IN"/>
      <sheetName val="Cons_IN"/>
      <sheetName val="G_Madurez_SI"/>
      <sheetName val="SI"/>
      <sheetName val="Cons_SI"/>
      <sheetName val="G_Madurez_ST"/>
      <sheetName val="Cons_ST"/>
      <sheetName val="SE"/>
      <sheetName val="G_Madurez_SE"/>
      <sheetName val="Consolidado"/>
      <sheetName val="Brechas"/>
      <sheetName val="GD_IR"/>
      <sheetName val="G_GD_IR"/>
      <sheetName val="GD_IC"/>
      <sheetName val="G_GD_IC"/>
      <sheetName val="GD_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="60" zoomScaleNormal="60" workbookViewId="0">
      <selection sqref="A1:A1048576"/>
    </sheetView>
  </sheetViews>
  <sheetFormatPr baseColWidth="10" defaultRowHeight="15" x14ac:dyDescent="0.25"/>
  <cols>
    <col min="1" max="1" width="47.42578125" style="36" customWidth="1"/>
    <col min="2" max="2" width="38.42578125" style="36" bestFit="1" customWidth="1"/>
    <col min="3" max="3" width="70.7109375" style="36" customWidth="1"/>
    <col min="4" max="4" width="34.85546875" style="41" bestFit="1" customWidth="1"/>
    <col min="5" max="5" width="22.42578125" style="41" bestFit="1" customWidth="1"/>
    <col min="6" max="6" width="15.42578125" style="41" bestFit="1" customWidth="1"/>
    <col min="7" max="7" width="23.28515625" style="41" bestFit="1" customWidth="1"/>
    <col min="8" max="8" width="25.85546875" style="41" bestFit="1" customWidth="1"/>
    <col min="9" max="9" width="42.140625" style="41" bestFit="1" customWidth="1"/>
    <col min="10" max="10" width="48.85546875" style="36" customWidth="1"/>
  </cols>
  <sheetData>
    <row r="1" spans="1:14" s="40" customFormat="1" ht="19.5" x14ac:dyDescent="0.25">
      <c r="A1" s="37" t="s">
        <v>2</v>
      </c>
      <c r="B1" s="37" t="s">
        <v>3</v>
      </c>
      <c r="C1" s="38" t="s">
        <v>4</v>
      </c>
      <c r="D1" s="37" t="s">
        <v>5</v>
      </c>
      <c r="E1" s="37" t="s">
        <v>6</v>
      </c>
      <c r="F1" s="37" t="s">
        <v>63</v>
      </c>
      <c r="G1" s="37" t="s">
        <v>64</v>
      </c>
      <c r="H1" s="37" t="s">
        <v>9</v>
      </c>
      <c r="I1" s="37" t="s">
        <v>65</v>
      </c>
      <c r="J1" s="39" t="s">
        <v>66</v>
      </c>
    </row>
    <row r="2" spans="1:14" ht="39" x14ac:dyDescent="0.25">
      <c r="A2" s="26" t="s">
        <v>25</v>
      </c>
      <c r="B2" s="26" t="s">
        <v>26</v>
      </c>
      <c r="C2" s="26" t="s">
        <v>27</v>
      </c>
      <c r="D2" s="27" t="s">
        <v>28</v>
      </c>
      <c r="E2" s="27">
        <v>18</v>
      </c>
      <c r="F2" s="42">
        <v>44743</v>
      </c>
      <c r="G2" s="42">
        <v>45261</v>
      </c>
      <c r="H2" s="28" t="s">
        <v>29</v>
      </c>
      <c r="I2" s="29" t="s">
        <v>31</v>
      </c>
      <c r="J2" s="30" t="s">
        <v>32</v>
      </c>
    </row>
    <row r="3" spans="1:14" ht="39" x14ac:dyDescent="0.25">
      <c r="A3" s="26" t="s">
        <v>25</v>
      </c>
      <c r="B3" s="26" t="s">
        <v>33</v>
      </c>
      <c r="C3" s="26" t="s">
        <v>34</v>
      </c>
      <c r="D3" s="27" t="s">
        <v>28</v>
      </c>
      <c r="E3" s="27">
        <v>12</v>
      </c>
      <c r="F3" s="42">
        <v>44743</v>
      </c>
      <c r="G3" s="42">
        <v>45108</v>
      </c>
      <c r="H3" s="28" t="s">
        <v>29</v>
      </c>
      <c r="I3" s="29" t="s">
        <v>35</v>
      </c>
      <c r="J3" s="30" t="s">
        <v>36</v>
      </c>
    </row>
    <row r="4" spans="1:14" ht="39" x14ac:dyDescent="0.25">
      <c r="A4" s="26" t="s">
        <v>25</v>
      </c>
      <c r="B4" s="26" t="s">
        <v>38</v>
      </c>
      <c r="C4" s="26" t="s">
        <v>39</v>
      </c>
      <c r="D4" s="27" t="s">
        <v>60</v>
      </c>
      <c r="E4" s="27">
        <v>24</v>
      </c>
      <c r="F4" s="42">
        <v>44743</v>
      </c>
      <c r="G4" s="42">
        <v>45474</v>
      </c>
      <c r="H4" s="28" t="s">
        <v>29</v>
      </c>
      <c r="I4" s="29" t="s">
        <v>31</v>
      </c>
      <c r="J4" s="30" t="s">
        <v>40</v>
      </c>
    </row>
    <row r="5" spans="1:14" ht="58.5" x14ac:dyDescent="0.25">
      <c r="A5" s="26" t="s">
        <v>25</v>
      </c>
      <c r="B5" s="26" t="s">
        <v>43</v>
      </c>
      <c r="C5" s="26" t="s">
        <v>44</v>
      </c>
      <c r="D5" s="27" t="s">
        <v>28</v>
      </c>
      <c r="E5" s="27">
        <v>24</v>
      </c>
      <c r="F5" s="42">
        <v>44743</v>
      </c>
      <c r="G5" s="42">
        <v>45474</v>
      </c>
      <c r="H5" s="28" t="s">
        <v>37</v>
      </c>
      <c r="I5" s="29" t="s">
        <v>53</v>
      </c>
      <c r="J5" s="30" t="s">
        <v>50</v>
      </c>
    </row>
    <row r="6" spans="1:14" ht="58.5" x14ac:dyDescent="0.25">
      <c r="A6" s="26" t="s">
        <v>25</v>
      </c>
      <c r="B6" s="26" t="s">
        <v>47</v>
      </c>
      <c r="C6" s="26" t="s">
        <v>48</v>
      </c>
      <c r="D6" s="27" t="s">
        <v>67</v>
      </c>
      <c r="E6" s="27">
        <v>25</v>
      </c>
      <c r="F6" s="42">
        <v>44743</v>
      </c>
      <c r="G6" s="42">
        <v>45474</v>
      </c>
      <c r="H6" s="28" t="s">
        <v>29</v>
      </c>
      <c r="I6" s="29" t="s">
        <v>46</v>
      </c>
      <c r="J6" s="30" t="s">
        <v>68</v>
      </c>
    </row>
    <row r="7" spans="1:14" ht="39" x14ac:dyDescent="0.25">
      <c r="A7" s="26" t="s">
        <v>25</v>
      </c>
      <c r="B7" s="26" t="s">
        <v>51</v>
      </c>
      <c r="C7" s="26" t="s">
        <v>52</v>
      </c>
      <c r="D7" s="27" t="s">
        <v>41</v>
      </c>
      <c r="E7" s="27">
        <v>26</v>
      </c>
      <c r="F7" s="42">
        <v>44743</v>
      </c>
      <c r="G7" s="42">
        <v>45474</v>
      </c>
      <c r="H7" s="28" t="s">
        <v>42</v>
      </c>
      <c r="I7" s="29" t="s">
        <v>53</v>
      </c>
      <c r="J7" s="30" t="s">
        <v>50</v>
      </c>
    </row>
    <row r="8" spans="1:14" ht="58.5" x14ac:dyDescent="0.25">
      <c r="A8" s="26" t="s">
        <v>25</v>
      </c>
      <c r="B8" s="26" t="s">
        <v>54</v>
      </c>
      <c r="C8" s="26" t="s">
        <v>55</v>
      </c>
      <c r="D8" s="27" t="s">
        <v>28</v>
      </c>
      <c r="E8" s="27">
        <v>24</v>
      </c>
      <c r="F8" s="42">
        <v>44743</v>
      </c>
      <c r="G8" s="42">
        <v>45474</v>
      </c>
      <c r="H8" s="28" t="s">
        <v>42</v>
      </c>
      <c r="I8" s="29" t="s">
        <v>46</v>
      </c>
      <c r="J8" s="30" t="s">
        <v>56</v>
      </c>
      <c r="N8" s="35"/>
    </row>
    <row r="9" spans="1:14" ht="39" x14ac:dyDescent="0.25">
      <c r="A9" s="26" t="s">
        <v>57</v>
      </c>
      <c r="B9" s="26" t="s">
        <v>26</v>
      </c>
      <c r="C9" s="26" t="s">
        <v>27</v>
      </c>
      <c r="D9" s="27" t="s">
        <v>28</v>
      </c>
      <c r="E9" s="27">
        <v>18</v>
      </c>
      <c r="F9" s="42">
        <v>44743</v>
      </c>
      <c r="G9" s="42">
        <v>45261</v>
      </c>
      <c r="H9" s="28" t="s">
        <v>29</v>
      </c>
      <c r="I9" s="29" t="s">
        <v>31</v>
      </c>
      <c r="J9" s="30" t="s">
        <v>32</v>
      </c>
    </row>
    <row r="10" spans="1:14" ht="58.5" x14ac:dyDescent="0.25">
      <c r="A10" s="26" t="s">
        <v>57</v>
      </c>
      <c r="B10" s="26" t="s">
        <v>58</v>
      </c>
      <c r="C10" s="26" t="s">
        <v>59</v>
      </c>
      <c r="D10" s="27" t="s">
        <v>60</v>
      </c>
      <c r="E10" s="27">
        <v>24</v>
      </c>
      <c r="F10" s="42">
        <v>44743</v>
      </c>
      <c r="G10" s="42">
        <v>45474</v>
      </c>
      <c r="H10" s="28" t="s">
        <v>29</v>
      </c>
      <c r="I10" s="29" t="s">
        <v>31</v>
      </c>
      <c r="J10" s="30" t="s">
        <v>40</v>
      </c>
    </row>
    <row r="11" spans="1:14" ht="78" x14ac:dyDescent="0.25">
      <c r="A11" s="26" t="s">
        <v>57</v>
      </c>
      <c r="B11" s="26" t="s">
        <v>69</v>
      </c>
      <c r="C11" s="26" t="s">
        <v>61</v>
      </c>
      <c r="D11" s="27" t="s">
        <v>28</v>
      </c>
      <c r="E11" s="27">
        <v>24</v>
      </c>
      <c r="F11" s="42">
        <v>44743</v>
      </c>
      <c r="G11" s="42">
        <v>45474</v>
      </c>
      <c r="H11" s="28" t="s">
        <v>37</v>
      </c>
      <c r="I11" s="29" t="s">
        <v>53</v>
      </c>
      <c r="J11" s="30" t="s">
        <v>50</v>
      </c>
    </row>
    <row r="12" spans="1:14" ht="39" x14ac:dyDescent="0.25">
      <c r="A12" s="26" t="s">
        <v>57</v>
      </c>
      <c r="B12" s="26" t="s">
        <v>33</v>
      </c>
      <c r="C12" s="26" t="s">
        <v>34</v>
      </c>
      <c r="D12" s="27" t="s">
        <v>28</v>
      </c>
      <c r="E12" s="27">
        <v>12</v>
      </c>
      <c r="F12" s="42">
        <v>44743</v>
      </c>
      <c r="G12" s="42">
        <v>45108</v>
      </c>
      <c r="H12" s="28" t="s">
        <v>29</v>
      </c>
      <c r="I12" s="29" t="s">
        <v>35</v>
      </c>
      <c r="J12" s="30" t="s">
        <v>36</v>
      </c>
    </row>
    <row r="13" spans="1:14" ht="58.5" x14ac:dyDescent="0.25">
      <c r="A13" s="26" t="s">
        <v>57</v>
      </c>
      <c r="B13" s="26" t="s">
        <v>70</v>
      </c>
      <c r="C13" s="26" t="s">
        <v>71</v>
      </c>
      <c r="D13" s="27" t="s">
        <v>60</v>
      </c>
      <c r="E13" s="27">
        <v>24</v>
      </c>
      <c r="F13" s="42">
        <v>44743</v>
      </c>
      <c r="G13" s="42">
        <v>45474</v>
      </c>
      <c r="H13" s="28" t="s">
        <v>72</v>
      </c>
      <c r="I13" s="29" t="s">
        <v>73</v>
      </c>
      <c r="J13" s="30" t="s">
        <v>68</v>
      </c>
    </row>
    <row r="14" spans="1:14" ht="58.5" x14ac:dyDescent="0.25">
      <c r="A14" s="26" t="s">
        <v>74</v>
      </c>
      <c r="B14" s="26" t="s">
        <v>75</v>
      </c>
      <c r="C14" s="26" t="s">
        <v>62</v>
      </c>
      <c r="D14" s="27" t="s">
        <v>60</v>
      </c>
      <c r="E14" s="27">
        <v>24</v>
      </c>
      <c r="F14" s="42">
        <v>44743</v>
      </c>
      <c r="G14" s="42">
        <v>45474</v>
      </c>
      <c r="H14" s="28" t="s">
        <v>72</v>
      </c>
      <c r="I14" s="29" t="s">
        <v>46</v>
      </c>
      <c r="J14" s="30" t="s">
        <v>68</v>
      </c>
    </row>
    <row r="15" spans="1:14" ht="58.5" x14ac:dyDescent="0.25">
      <c r="A15" s="26" t="s">
        <v>74</v>
      </c>
      <c r="B15" s="26" t="s">
        <v>70</v>
      </c>
      <c r="C15" s="26" t="s">
        <v>76</v>
      </c>
      <c r="D15" s="27" t="s">
        <v>60</v>
      </c>
      <c r="E15" s="27">
        <v>24</v>
      </c>
      <c r="F15" s="42">
        <v>44743</v>
      </c>
      <c r="G15" s="42">
        <v>45474</v>
      </c>
      <c r="H15" s="28" t="s">
        <v>72</v>
      </c>
      <c r="I15" s="29" t="s">
        <v>73</v>
      </c>
      <c r="J15" s="30" t="s">
        <v>77</v>
      </c>
    </row>
    <row r="16" spans="1:14" ht="39" x14ac:dyDescent="0.25">
      <c r="A16" s="26" t="s">
        <v>74</v>
      </c>
      <c r="B16" s="26" t="s">
        <v>78</v>
      </c>
      <c r="C16" s="26" t="s">
        <v>27</v>
      </c>
      <c r="D16" s="27" t="s">
        <v>28</v>
      </c>
      <c r="E16" s="27">
        <v>18</v>
      </c>
      <c r="F16" s="42">
        <v>44743</v>
      </c>
      <c r="G16" s="42">
        <v>45261</v>
      </c>
      <c r="H16" s="28" t="s">
        <v>29</v>
      </c>
      <c r="I16" s="29" t="s">
        <v>31</v>
      </c>
      <c r="J16" s="30" t="s">
        <v>32</v>
      </c>
    </row>
    <row r="17" spans="1:10" ht="97.5" x14ac:dyDescent="0.25">
      <c r="A17" s="26" t="s">
        <v>74</v>
      </c>
      <c r="B17" s="26" t="s">
        <v>79</v>
      </c>
      <c r="C17" s="26" t="s">
        <v>80</v>
      </c>
      <c r="D17" s="27" t="s">
        <v>60</v>
      </c>
      <c r="E17" s="27">
        <v>24</v>
      </c>
      <c r="F17" s="42">
        <v>44743</v>
      </c>
      <c r="G17" s="42">
        <v>45474</v>
      </c>
      <c r="H17" s="28" t="s">
        <v>72</v>
      </c>
      <c r="I17" s="29" t="s">
        <v>73</v>
      </c>
      <c r="J17" s="30" t="s">
        <v>81</v>
      </c>
    </row>
    <row r="18" spans="1:10" ht="39" x14ac:dyDescent="0.25">
      <c r="A18" s="26" t="s">
        <v>74</v>
      </c>
      <c r="B18" s="26" t="s">
        <v>82</v>
      </c>
      <c r="C18" s="26" t="s">
        <v>39</v>
      </c>
      <c r="D18" s="29" t="s">
        <v>60</v>
      </c>
      <c r="E18" s="27">
        <v>24</v>
      </c>
      <c r="F18" s="42">
        <v>44743</v>
      </c>
      <c r="G18" s="42">
        <v>45474</v>
      </c>
      <c r="H18" s="42" t="s">
        <v>29</v>
      </c>
      <c r="I18" s="29" t="s">
        <v>31</v>
      </c>
      <c r="J18" s="30" t="s">
        <v>40</v>
      </c>
    </row>
    <row r="19" spans="1:10" ht="78" x14ac:dyDescent="0.25">
      <c r="A19" s="26" t="s">
        <v>74</v>
      </c>
      <c r="B19" s="26" t="s">
        <v>69</v>
      </c>
      <c r="C19" s="26" t="s">
        <v>61</v>
      </c>
      <c r="D19" s="27" t="s">
        <v>28</v>
      </c>
      <c r="E19" s="27">
        <v>24</v>
      </c>
      <c r="F19" s="42">
        <v>44743</v>
      </c>
      <c r="G19" s="42">
        <v>45474</v>
      </c>
      <c r="H19" s="28" t="s">
        <v>37</v>
      </c>
      <c r="I19" s="29" t="s">
        <v>53</v>
      </c>
      <c r="J19" s="30" t="s">
        <v>50</v>
      </c>
    </row>
    <row r="20" spans="1:10" ht="39" x14ac:dyDescent="0.25">
      <c r="A20" s="26" t="s">
        <v>74</v>
      </c>
      <c r="B20" s="26" t="s">
        <v>83</v>
      </c>
      <c r="C20" s="26" t="s">
        <v>84</v>
      </c>
      <c r="D20" s="29" t="s">
        <v>60</v>
      </c>
      <c r="E20" s="27">
        <v>24</v>
      </c>
      <c r="F20" s="42">
        <v>44743</v>
      </c>
      <c r="G20" s="42">
        <v>45474</v>
      </c>
      <c r="H20" s="42" t="s">
        <v>72</v>
      </c>
      <c r="I20" s="29" t="s">
        <v>46</v>
      </c>
      <c r="J20" s="30" t="s">
        <v>68</v>
      </c>
    </row>
    <row r="21" spans="1:10" ht="78" x14ac:dyDescent="0.25">
      <c r="A21" s="26" t="s">
        <v>85</v>
      </c>
      <c r="B21" s="26" t="s">
        <v>69</v>
      </c>
      <c r="C21" s="26" t="s">
        <v>61</v>
      </c>
      <c r="D21" s="27" t="s">
        <v>28</v>
      </c>
      <c r="E21" s="27">
        <v>24</v>
      </c>
      <c r="F21" s="42">
        <v>44743</v>
      </c>
      <c r="G21" s="42">
        <v>45474</v>
      </c>
      <c r="H21" s="28" t="s">
        <v>37</v>
      </c>
      <c r="I21" s="29" t="s">
        <v>53</v>
      </c>
      <c r="J21" s="30" t="s">
        <v>50</v>
      </c>
    </row>
    <row r="22" spans="1:10" ht="39" x14ac:dyDescent="0.25">
      <c r="A22" s="26" t="s">
        <v>85</v>
      </c>
      <c r="B22" s="26" t="s">
        <v>26</v>
      </c>
      <c r="C22" s="26" t="s">
        <v>27</v>
      </c>
      <c r="D22" s="27" t="s">
        <v>28</v>
      </c>
      <c r="E22" s="27">
        <v>18</v>
      </c>
      <c r="F22" s="42">
        <v>44743</v>
      </c>
      <c r="G22" s="42">
        <v>45261</v>
      </c>
      <c r="H22" s="28" t="s">
        <v>29</v>
      </c>
      <c r="I22" s="29" t="s">
        <v>31</v>
      </c>
      <c r="J22" s="30" t="s">
        <v>32</v>
      </c>
    </row>
    <row r="23" spans="1:10" ht="78" x14ac:dyDescent="0.25">
      <c r="A23" s="26" t="s">
        <v>85</v>
      </c>
      <c r="B23" s="26" t="s">
        <v>82</v>
      </c>
      <c r="C23" s="26" t="s">
        <v>86</v>
      </c>
      <c r="D23" s="27" t="s">
        <v>60</v>
      </c>
      <c r="E23" s="27">
        <v>24</v>
      </c>
      <c r="F23" s="42">
        <v>44743</v>
      </c>
      <c r="G23" s="42">
        <v>45474</v>
      </c>
      <c r="H23" s="28" t="s">
        <v>29</v>
      </c>
      <c r="I23" s="29" t="s">
        <v>31</v>
      </c>
      <c r="J23" s="30" t="s">
        <v>40</v>
      </c>
    </row>
    <row r="24" spans="1:10" ht="58.5" x14ac:dyDescent="0.25">
      <c r="A24" s="26" t="s">
        <v>85</v>
      </c>
      <c r="B24" s="26" t="s">
        <v>75</v>
      </c>
      <c r="C24" s="26" t="s">
        <v>62</v>
      </c>
      <c r="D24" s="27" t="s">
        <v>60</v>
      </c>
      <c r="E24" s="27">
        <v>24</v>
      </c>
      <c r="F24" s="42">
        <v>44743</v>
      </c>
      <c r="G24" s="42">
        <v>45474</v>
      </c>
      <c r="H24" s="28" t="s">
        <v>72</v>
      </c>
      <c r="I24" s="29" t="s">
        <v>46</v>
      </c>
      <c r="J24" s="30" t="s">
        <v>68</v>
      </c>
    </row>
    <row r="25" spans="1:10" ht="39" x14ac:dyDescent="0.25">
      <c r="A25" s="26" t="s">
        <v>85</v>
      </c>
      <c r="B25" s="26" t="s">
        <v>83</v>
      </c>
      <c r="C25" s="26" t="s">
        <v>84</v>
      </c>
      <c r="D25" s="27" t="s">
        <v>60</v>
      </c>
      <c r="E25" s="27">
        <v>24</v>
      </c>
      <c r="F25" s="42">
        <v>44743</v>
      </c>
      <c r="G25" s="42">
        <v>45474</v>
      </c>
      <c r="H25" s="28" t="s">
        <v>72</v>
      </c>
      <c r="I25" s="29" t="s">
        <v>46</v>
      </c>
      <c r="J25" s="30" t="s">
        <v>68</v>
      </c>
    </row>
    <row r="26" spans="1:10" ht="39" x14ac:dyDescent="0.25">
      <c r="A26" s="26" t="s">
        <v>85</v>
      </c>
      <c r="B26" s="26" t="s">
        <v>51</v>
      </c>
      <c r="C26" s="26" t="s">
        <v>52</v>
      </c>
      <c r="D26" s="27" t="s">
        <v>41</v>
      </c>
      <c r="E26" s="27">
        <v>26</v>
      </c>
      <c r="F26" s="42">
        <v>44743</v>
      </c>
      <c r="G26" s="42">
        <v>45474</v>
      </c>
      <c r="H26" s="28" t="s">
        <v>42</v>
      </c>
      <c r="I26" s="29" t="s">
        <v>53</v>
      </c>
      <c r="J26" s="30" t="s">
        <v>50</v>
      </c>
    </row>
    <row r="27" spans="1:10" ht="78" x14ac:dyDescent="0.25">
      <c r="A27" s="26" t="s">
        <v>87</v>
      </c>
      <c r="B27" s="26" t="s">
        <v>78</v>
      </c>
      <c r="C27" s="26" t="s">
        <v>27</v>
      </c>
      <c r="D27" s="27" t="s">
        <v>28</v>
      </c>
      <c r="E27" s="27">
        <v>18</v>
      </c>
      <c r="F27" s="42">
        <v>44743</v>
      </c>
      <c r="G27" s="42">
        <v>45261</v>
      </c>
      <c r="H27" s="28" t="s">
        <v>29</v>
      </c>
      <c r="I27" s="29" t="s">
        <v>31</v>
      </c>
      <c r="J27" s="30" t="s">
        <v>32</v>
      </c>
    </row>
    <row r="28" spans="1:10" ht="78" x14ac:dyDescent="0.25">
      <c r="A28" s="26" t="s">
        <v>87</v>
      </c>
      <c r="B28" s="26" t="s">
        <v>58</v>
      </c>
      <c r="C28" s="26" t="s">
        <v>59</v>
      </c>
      <c r="D28" s="27" t="s">
        <v>60</v>
      </c>
      <c r="E28" s="27">
        <v>24</v>
      </c>
      <c r="F28" s="42">
        <v>44743</v>
      </c>
      <c r="G28" s="42">
        <v>45474</v>
      </c>
      <c r="H28" s="28" t="s">
        <v>29</v>
      </c>
      <c r="I28" s="29" t="s">
        <v>31</v>
      </c>
      <c r="J28" s="30" t="s">
        <v>40</v>
      </c>
    </row>
    <row r="29" spans="1:10" ht="78" x14ac:dyDescent="0.25">
      <c r="A29" s="26" t="s">
        <v>87</v>
      </c>
      <c r="B29" s="26" t="s">
        <v>69</v>
      </c>
      <c r="C29" s="26" t="s">
        <v>61</v>
      </c>
      <c r="D29" s="27" t="s">
        <v>28</v>
      </c>
      <c r="E29" s="27">
        <v>24</v>
      </c>
      <c r="F29" s="42">
        <v>44743</v>
      </c>
      <c r="G29" s="42">
        <v>45474</v>
      </c>
      <c r="H29" s="28" t="s">
        <v>37</v>
      </c>
      <c r="I29" s="29" t="s">
        <v>53</v>
      </c>
      <c r="J29" s="30" t="s">
        <v>50</v>
      </c>
    </row>
    <row r="30" spans="1:10" ht="78" x14ac:dyDescent="0.25">
      <c r="A30" s="26" t="s">
        <v>87</v>
      </c>
      <c r="B30" s="26" t="s">
        <v>33</v>
      </c>
      <c r="C30" s="26" t="s">
        <v>34</v>
      </c>
      <c r="D30" s="27" t="s">
        <v>28</v>
      </c>
      <c r="E30" s="27">
        <v>12</v>
      </c>
      <c r="F30" s="42">
        <v>44743</v>
      </c>
      <c r="G30" s="42">
        <v>45108</v>
      </c>
      <c r="H30" s="28" t="s">
        <v>29</v>
      </c>
      <c r="I30" s="29" t="s">
        <v>35</v>
      </c>
      <c r="J30" s="30" t="s">
        <v>36</v>
      </c>
    </row>
    <row r="31" spans="1:10" ht="78" x14ac:dyDescent="0.25">
      <c r="A31" s="26" t="s">
        <v>87</v>
      </c>
      <c r="B31" s="26" t="s">
        <v>70</v>
      </c>
      <c r="C31" s="26" t="s">
        <v>88</v>
      </c>
      <c r="D31" s="27" t="s">
        <v>60</v>
      </c>
      <c r="E31" s="27">
        <v>24</v>
      </c>
      <c r="F31" s="42">
        <v>44743</v>
      </c>
      <c r="G31" s="42">
        <v>45474</v>
      </c>
      <c r="H31" s="28" t="s">
        <v>72</v>
      </c>
      <c r="I31" s="29" t="s">
        <v>73</v>
      </c>
      <c r="J31" s="30" t="s">
        <v>68</v>
      </c>
    </row>
    <row r="32" spans="1:10" ht="39" x14ac:dyDescent="0.25">
      <c r="A32" s="26" t="s">
        <v>89</v>
      </c>
      <c r="B32" s="26" t="s">
        <v>78</v>
      </c>
      <c r="C32" s="26" t="s">
        <v>27</v>
      </c>
      <c r="D32" s="27" t="s">
        <v>28</v>
      </c>
      <c r="E32" s="27">
        <v>18</v>
      </c>
      <c r="F32" s="42">
        <v>44743</v>
      </c>
      <c r="G32" s="42">
        <v>45261</v>
      </c>
      <c r="H32" s="28" t="s">
        <v>29</v>
      </c>
      <c r="I32" s="29" t="s">
        <v>31</v>
      </c>
      <c r="J32" s="30" t="s">
        <v>32</v>
      </c>
    </row>
    <row r="33" spans="1:10" ht="78" x14ac:dyDescent="0.25">
      <c r="A33" s="26" t="s">
        <v>89</v>
      </c>
      <c r="B33" s="26" t="s">
        <v>69</v>
      </c>
      <c r="C33" s="26" t="s">
        <v>61</v>
      </c>
      <c r="D33" s="27" t="s">
        <v>28</v>
      </c>
      <c r="E33" s="27">
        <v>24</v>
      </c>
      <c r="F33" s="42">
        <v>44743</v>
      </c>
      <c r="G33" s="42">
        <v>45474</v>
      </c>
      <c r="H33" s="28" t="s">
        <v>37</v>
      </c>
      <c r="I33" s="29" t="s">
        <v>53</v>
      </c>
      <c r="J33" s="30" t="s">
        <v>50</v>
      </c>
    </row>
    <row r="34" spans="1:10" ht="39" x14ac:dyDescent="0.25">
      <c r="A34" s="26" t="s">
        <v>89</v>
      </c>
      <c r="B34" s="26" t="s">
        <v>33</v>
      </c>
      <c r="C34" s="26" t="s">
        <v>34</v>
      </c>
      <c r="D34" s="27" t="s">
        <v>28</v>
      </c>
      <c r="E34" s="27">
        <v>12</v>
      </c>
      <c r="F34" s="42">
        <v>44743</v>
      </c>
      <c r="G34" s="42">
        <v>45108</v>
      </c>
      <c r="H34" s="28" t="s">
        <v>29</v>
      </c>
      <c r="I34" s="29" t="s">
        <v>35</v>
      </c>
      <c r="J34" s="30" t="s">
        <v>36</v>
      </c>
    </row>
    <row r="35" spans="1:10" ht="39" x14ac:dyDescent="0.25">
      <c r="A35" s="26" t="s">
        <v>89</v>
      </c>
      <c r="B35" s="26" t="s">
        <v>51</v>
      </c>
      <c r="C35" s="26" t="s">
        <v>52</v>
      </c>
      <c r="D35" s="27" t="s">
        <v>41</v>
      </c>
      <c r="E35" s="27">
        <v>26</v>
      </c>
      <c r="F35" s="42">
        <v>44743</v>
      </c>
      <c r="G35" s="42">
        <v>45474</v>
      </c>
      <c r="H35" s="28" t="s">
        <v>42</v>
      </c>
      <c r="I35" s="29" t="s">
        <v>53</v>
      </c>
      <c r="J35" s="30" t="s">
        <v>50</v>
      </c>
    </row>
    <row r="36" spans="1:10" ht="58.5" x14ac:dyDescent="0.25">
      <c r="A36" s="26" t="s">
        <v>89</v>
      </c>
      <c r="B36" s="26" t="s">
        <v>54</v>
      </c>
      <c r="C36" s="26" t="s">
        <v>55</v>
      </c>
      <c r="D36" s="27" t="s">
        <v>28</v>
      </c>
      <c r="E36" s="27">
        <v>24</v>
      </c>
      <c r="F36" s="42">
        <v>44743</v>
      </c>
      <c r="G36" s="42">
        <v>45474</v>
      </c>
      <c r="H36" s="28" t="s">
        <v>42</v>
      </c>
      <c r="I36" s="29" t="s">
        <v>46</v>
      </c>
      <c r="J36" s="30" t="s">
        <v>56</v>
      </c>
    </row>
    <row r="37" spans="1:10" ht="39" x14ac:dyDescent="0.25">
      <c r="A37" s="26" t="s">
        <v>23</v>
      </c>
      <c r="B37" s="26" t="s">
        <v>26</v>
      </c>
      <c r="C37" s="26" t="s">
        <v>27</v>
      </c>
      <c r="D37" s="27" t="s">
        <v>28</v>
      </c>
      <c r="E37" s="27">
        <v>18</v>
      </c>
      <c r="F37" s="42">
        <v>44743</v>
      </c>
      <c r="G37" s="42">
        <v>45261</v>
      </c>
      <c r="H37" s="28" t="s">
        <v>29</v>
      </c>
      <c r="I37" s="29" t="s">
        <v>31</v>
      </c>
      <c r="J37" s="30" t="s">
        <v>32</v>
      </c>
    </row>
    <row r="38" spans="1:10" ht="39" x14ac:dyDescent="0.25">
      <c r="A38" s="26" t="s">
        <v>23</v>
      </c>
      <c r="B38" s="26" t="s">
        <v>33</v>
      </c>
      <c r="C38" s="26" t="s">
        <v>34</v>
      </c>
      <c r="D38" s="27" t="s">
        <v>28</v>
      </c>
      <c r="E38" s="27">
        <v>12</v>
      </c>
      <c r="F38" s="42">
        <v>44743</v>
      </c>
      <c r="G38" s="42">
        <v>45108</v>
      </c>
      <c r="H38" s="28" t="s">
        <v>29</v>
      </c>
      <c r="I38" s="29" t="s">
        <v>35</v>
      </c>
      <c r="J38" s="30" t="s">
        <v>36</v>
      </c>
    </row>
    <row r="39" spans="1:10" ht="58.5" x14ac:dyDescent="0.25">
      <c r="A39" s="26" t="s">
        <v>23</v>
      </c>
      <c r="B39" s="26" t="s">
        <v>43</v>
      </c>
      <c r="C39" s="26" t="s">
        <v>44</v>
      </c>
      <c r="D39" s="27" t="s">
        <v>28</v>
      </c>
      <c r="E39" s="27">
        <v>24</v>
      </c>
      <c r="F39" s="42">
        <v>44743</v>
      </c>
      <c r="G39" s="42">
        <v>45474</v>
      </c>
      <c r="H39" s="28" t="s">
        <v>37</v>
      </c>
      <c r="I39" s="29" t="s">
        <v>53</v>
      </c>
      <c r="J39" s="30" t="s">
        <v>50</v>
      </c>
    </row>
    <row r="40" spans="1:10" ht="58.5" x14ac:dyDescent="0.25">
      <c r="A40" s="26" t="s">
        <v>23</v>
      </c>
      <c r="B40" s="26" t="s">
        <v>47</v>
      </c>
      <c r="C40" s="26" t="s">
        <v>48</v>
      </c>
      <c r="D40" s="27" t="s">
        <v>67</v>
      </c>
      <c r="E40" s="27">
        <v>25</v>
      </c>
      <c r="F40" s="42">
        <v>44743</v>
      </c>
      <c r="G40" s="42">
        <v>45474</v>
      </c>
      <c r="H40" s="28" t="s">
        <v>29</v>
      </c>
      <c r="I40" s="29" t="s">
        <v>46</v>
      </c>
      <c r="J40" s="30" t="s">
        <v>68</v>
      </c>
    </row>
    <row r="41" spans="1:10" ht="39" x14ac:dyDescent="0.25">
      <c r="A41" s="26" t="s">
        <v>23</v>
      </c>
      <c r="B41" s="26" t="s">
        <v>51</v>
      </c>
      <c r="C41" s="26" t="s">
        <v>90</v>
      </c>
      <c r="D41" s="27" t="s">
        <v>41</v>
      </c>
      <c r="E41" s="27">
        <v>26</v>
      </c>
      <c r="F41" s="42">
        <v>44743</v>
      </c>
      <c r="G41" s="42">
        <v>45474</v>
      </c>
      <c r="H41" s="28" t="s">
        <v>42</v>
      </c>
      <c r="I41" s="29" t="s">
        <v>53</v>
      </c>
      <c r="J41" s="30" t="s">
        <v>50</v>
      </c>
    </row>
    <row r="42" spans="1:10" ht="58.5" x14ac:dyDescent="0.25">
      <c r="A42" s="26" t="s">
        <v>23</v>
      </c>
      <c r="B42" s="26" t="s">
        <v>54</v>
      </c>
      <c r="C42" s="26" t="s">
        <v>55</v>
      </c>
      <c r="D42" s="27" t="s">
        <v>28</v>
      </c>
      <c r="E42" s="27">
        <v>24</v>
      </c>
      <c r="F42" s="42">
        <v>44743</v>
      </c>
      <c r="G42" s="42">
        <v>45474</v>
      </c>
      <c r="H42" s="28" t="s">
        <v>42</v>
      </c>
      <c r="I42" s="29" t="s">
        <v>46</v>
      </c>
      <c r="J42" s="30" t="s">
        <v>56</v>
      </c>
    </row>
    <row r="43" spans="1:10" ht="59.25" thickBot="1" x14ac:dyDescent="0.3">
      <c r="A43" s="31" t="s">
        <v>57</v>
      </c>
      <c r="B43" s="31" t="s">
        <v>75</v>
      </c>
      <c r="C43" s="31" t="s">
        <v>62</v>
      </c>
      <c r="D43" s="32" t="s">
        <v>60</v>
      </c>
      <c r="E43" s="32">
        <v>24</v>
      </c>
      <c r="F43" s="43">
        <v>44568</v>
      </c>
      <c r="G43" s="43">
        <v>45298</v>
      </c>
      <c r="H43" s="32" t="s">
        <v>72</v>
      </c>
      <c r="I43" s="33" t="s">
        <v>46</v>
      </c>
      <c r="J43" s="34" t="s">
        <v>68</v>
      </c>
    </row>
  </sheetData>
  <dataValidations count="2">
    <dataValidation type="list" allowBlank="1" showInputMessage="1" showErrorMessage="1" sqref="A2:A16 A18:A42">
      <formula1>#REF!</formula1>
    </dataValidation>
    <dataValidation type="list" allowBlank="1" showInputMessage="1" showErrorMessage="1" sqref="I2:J42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zoomScale="60" zoomScaleNormal="60" workbookViewId="0">
      <selection activeCell="C10" sqref="C10"/>
    </sheetView>
  </sheetViews>
  <sheetFormatPr baseColWidth="10" defaultRowHeight="15" x14ac:dyDescent="0.25"/>
  <cols>
    <col min="1" max="1" width="46.42578125" style="25" customWidth="1"/>
    <col min="2" max="2" width="48.140625" style="25" customWidth="1"/>
    <col min="3" max="3" width="45.85546875" style="25" customWidth="1"/>
    <col min="4" max="4" width="33.140625" style="44" bestFit="1" customWidth="1"/>
    <col min="5" max="5" width="21.42578125" style="44" bestFit="1" customWidth="1"/>
    <col min="6" max="6" width="32.42578125" style="44" bestFit="1" customWidth="1"/>
    <col min="7" max="7" width="39.85546875" style="44" bestFit="1" customWidth="1"/>
    <col min="8" max="8" width="24.140625" style="44" bestFit="1" customWidth="1"/>
    <col min="9" max="9" width="55.42578125" style="25" customWidth="1"/>
    <col min="10" max="10" width="38.140625" customWidth="1"/>
    <col min="11" max="11" width="36.7109375" style="25" customWidth="1"/>
  </cols>
  <sheetData>
    <row r="1" spans="1:25" ht="71.099999999999994" customHeight="1" x14ac:dyDescent="0.25">
      <c r="A1" s="65" t="s">
        <v>133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25" ht="71.099999999999994" customHeight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25" s="44" customFormat="1" ht="37.5" x14ac:dyDescent="0.25">
      <c r="A3" s="59" t="s">
        <v>2</v>
      </c>
      <c r="B3" s="60" t="s">
        <v>3</v>
      </c>
      <c r="C3" s="61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9</v>
      </c>
      <c r="I3" s="60" t="s">
        <v>20</v>
      </c>
      <c r="J3" s="60" t="s">
        <v>21</v>
      </c>
      <c r="K3" s="62" t="s">
        <v>22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56.25" x14ac:dyDescent="0.25">
      <c r="A4" s="51" t="s">
        <v>25</v>
      </c>
      <c r="B4" s="45" t="s">
        <v>26</v>
      </c>
      <c r="C4" s="45" t="s">
        <v>27</v>
      </c>
      <c r="D4" s="46" t="s">
        <v>28</v>
      </c>
      <c r="E4" s="46">
        <v>18</v>
      </c>
      <c r="F4" s="47">
        <v>44743</v>
      </c>
      <c r="G4" s="47">
        <v>45261</v>
      </c>
      <c r="H4" s="48" t="s">
        <v>29</v>
      </c>
      <c r="I4" s="45" t="s">
        <v>30</v>
      </c>
      <c r="J4" s="49" t="s">
        <v>31</v>
      </c>
      <c r="K4" s="52" t="s">
        <v>32</v>
      </c>
    </row>
    <row r="5" spans="1:25" ht="37.5" x14ac:dyDescent="0.25">
      <c r="A5" s="51" t="s">
        <v>25</v>
      </c>
      <c r="B5" s="45" t="s">
        <v>33</v>
      </c>
      <c r="C5" s="45" t="s">
        <v>34</v>
      </c>
      <c r="D5" s="46" t="s">
        <v>28</v>
      </c>
      <c r="E5" s="46">
        <v>12</v>
      </c>
      <c r="F5" s="47">
        <v>44743</v>
      </c>
      <c r="G5" s="47">
        <v>45108</v>
      </c>
      <c r="H5" s="48" t="s">
        <v>29</v>
      </c>
      <c r="I5" s="45" t="s">
        <v>30</v>
      </c>
      <c r="J5" s="49" t="s">
        <v>35</v>
      </c>
      <c r="K5" s="52" t="s">
        <v>36</v>
      </c>
    </row>
    <row r="6" spans="1:25" ht="56.25" x14ac:dyDescent="0.25">
      <c r="A6" s="51" t="s">
        <v>25</v>
      </c>
      <c r="B6" s="45" t="s">
        <v>38</v>
      </c>
      <c r="C6" s="45" t="s">
        <v>39</v>
      </c>
      <c r="D6" s="46" t="s">
        <v>60</v>
      </c>
      <c r="E6" s="46">
        <v>24</v>
      </c>
      <c r="F6" s="47">
        <v>44743</v>
      </c>
      <c r="G6" s="47">
        <v>45474</v>
      </c>
      <c r="H6" s="48" t="s">
        <v>29</v>
      </c>
      <c r="I6" s="45" t="s">
        <v>30</v>
      </c>
      <c r="J6" s="49" t="s">
        <v>31</v>
      </c>
      <c r="K6" s="52" t="s">
        <v>40</v>
      </c>
    </row>
    <row r="7" spans="1:25" ht="56.25" x14ac:dyDescent="0.25">
      <c r="A7" s="51" t="s">
        <v>25</v>
      </c>
      <c r="B7" s="45" t="s">
        <v>43</v>
      </c>
      <c r="C7" s="45" t="s">
        <v>44</v>
      </c>
      <c r="D7" s="46" t="s">
        <v>28</v>
      </c>
      <c r="E7" s="46">
        <v>24</v>
      </c>
      <c r="F7" s="47">
        <v>44743</v>
      </c>
      <c r="G7" s="47">
        <v>45474</v>
      </c>
      <c r="H7" s="48" t="s">
        <v>37</v>
      </c>
      <c r="I7" s="45" t="s">
        <v>49</v>
      </c>
      <c r="J7" s="49" t="s">
        <v>53</v>
      </c>
      <c r="K7" s="52" t="s">
        <v>50</v>
      </c>
    </row>
    <row r="8" spans="1:25" ht="56.25" x14ac:dyDescent="0.25">
      <c r="A8" s="51" t="s">
        <v>25</v>
      </c>
      <c r="B8" s="45" t="s">
        <v>47</v>
      </c>
      <c r="C8" s="45" t="s">
        <v>48</v>
      </c>
      <c r="D8" s="46" t="s">
        <v>67</v>
      </c>
      <c r="E8" s="46">
        <v>25</v>
      </c>
      <c r="F8" s="47">
        <v>44743</v>
      </c>
      <c r="G8" s="47">
        <v>45474</v>
      </c>
      <c r="H8" s="48" t="s">
        <v>29</v>
      </c>
      <c r="I8" s="45" t="s">
        <v>45</v>
      </c>
      <c r="J8" s="49" t="s">
        <v>46</v>
      </c>
      <c r="K8" s="52" t="s">
        <v>68</v>
      </c>
    </row>
    <row r="9" spans="1:25" ht="56.25" x14ac:dyDescent="0.25">
      <c r="A9" s="51" t="s">
        <v>25</v>
      </c>
      <c r="B9" s="45" t="s">
        <v>51</v>
      </c>
      <c r="C9" s="45" t="s">
        <v>52</v>
      </c>
      <c r="D9" s="46" t="s">
        <v>41</v>
      </c>
      <c r="E9" s="46">
        <v>26</v>
      </c>
      <c r="F9" s="47">
        <v>44743</v>
      </c>
      <c r="G9" s="47">
        <v>45474</v>
      </c>
      <c r="H9" s="48" t="s">
        <v>42</v>
      </c>
      <c r="I9" s="45" t="s">
        <v>49</v>
      </c>
      <c r="J9" s="49" t="s">
        <v>53</v>
      </c>
      <c r="K9" s="52" t="s">
        <v>50</v>
      </c>
    </row>
    <row r="10" spans="1:25" ht="93.75" x14ac:dyDescent="0.25">
      <c r="A10" s="51" t="s">
        <v>25</v>
      </c>
      <c r="B10" s="45" t="s">
        <v>54</v>
      </c>
      <c r="C10" s="45" t="s">
        <v>55</v>
      </c>
      <c r="D10" s="46" t="s">
        <v>28</v>
      </c>
      <c r="E10" s="46">
        <v>24</v>
      </c>
      <c r="F10" s="47">
        <v>44743</v>
      </c>
      <c r="G10" s="47">
        <v>45474</v>
      </c>
      <c r="H10" s="48" t="s">
        <v>42</v>
      </c>
      <c r="I10" s="45" t="s">
        <v>45</v>
      </c>
      <c r="J10" s="49" t="s">
        <v>46</v>
      </c>
      <c r="K10" s="52" t="s">
        <v>56</v>
      </c>
    </row>
    <row r="11" spans="1:25" ht="56.25" x14ac:dyDescent="0.25">
      <c r="A11" s="51" t="s">
        <v>57</v>
      </c>
      <c r="B11" s="45" t="s">
        <v>26</v>
      </c>
      <c r="C11" s="45" t="s">
        <v>27</v>
      </c>
      <c r="D11" s="46" t="s">
        <v>28</v>
      </c>
      <c r="E11" s="46">
        <v>18</v>
      </c>
      <c r="F11" s="47">
        <v>44743</v>
      </c>
      <c r="G11" s="47">
        <v>45261</v>
      </c>
      <c r="H11" s="48" t="s">
        <v>29</v>
      </c>
      <c r="I11" s="45" t="s">
        <v>30</v>
      </c>
      <c r="J11" s="49" t="s">
        <v>31</v>
      </c>
      <c r="K11" s="52" t="s">
        <v>32</v>
      </c>
    </row>
    <row r="12" spans="1:25" ht="56.25" x14ac:dyDescent="0.25">
      <c r="A12" s="51" t="s">
        <v>57</v>
      </c>
      <c r="B12" s="45" t="s">
        <v>58</v>
      </c>
      <c r="C12" s="45" t="s">
        <v>59</v>
      </c>
      <c r="D12" s="46" t="s">
        <v>60</v>
      </c>
      <c r="E12" s="46">
        <v>24</v>
      </c>
      <c r="F12" s="47">
        <v>44743</v>
      </c>
      <c r="G12" s="47">
        <v>45474</v>
      </c>
      <c r="H12" s="48" t="s">
        <v>29</v>
      </c>
      <c r="I12" s="45" t="s">
        <v>30</v>
      </c>
      <c r="J12" s="49" t="s">
        <v>31</v>
      </c>
      <c r="K12" s="52" t="s">
        <v>40</v>
      </c>
    </row>
    <row r="13" spans="1:25" ht="75" x14ac:dyDescent="0.25">
      <c r="A13" s="51" t="s">
        <v>57</v>
      </c>
      <c r="B13" s="45" t="s">
        <v>69</v>
      </c>
      <c r="C13" s="45" t="s">
        <v>61</v>
      </c>
      <c r="D13" s="46" t="s">
        <v>28</v>
      </c>
      <c r="E13" s="46">
        <v>24</v>
      </c>
      <c r="F13" s="47">
        <v>44743</v>
      </c>
      <c r="G13" s="47">
        <v>45474</v>
      </c>
      <c r="H13" s="48" t="s">
        <v>37</v>
      </c>
      <c r="I13" s="45" t="s">
        <v>49</v>
      </c>
      <c r="J13" s="49" t="s">
        <v>53</v>
      </c>
      <c r="K13" s="52" t="s">
        <v>50</v>
      </c>
    </row>
    <row r="14" spans="1:25" ht="37.5" x14ac:dyDescent="0.25">
      <c r="A14" s="51" t="s">
        <v>57</v>
      </c>
      <c r="B14" s="45" t="s">
        <v>33</v>
      </c>
      <c r="C14" s="45" t="s">
        <v>34</v>
      </c>
      <c r="D14" s="46" t="s">
        <v>28</v>
      </c>
      <c r="E14" s="46">
        <v>12</v>
      </c>
      <c r="F14" s="47">
        <v>44743</v>
      </c>
      <c r="G14" s="47">
        <v>45108</v>
      </c>
      <c r="H14" s="48" t="s">
        <v>29</v>
      </c>
      <c r="I14" s="45" t="s">
        <v>30</v>
      </c>
      <c r="J14" s="49" t="s">
        <v>35</v>
      </c>
      <c r="K14" s="52" t="s">
        <v>36</v>
      </c>
    </row>
    <row r="15" spans="1:25" ht="75" x14ac:dyDescent="0.25">
      <c r="A15" s="51" t="s">
        <v>57</v>
      </c>
      <c r="B15" s="45" t="s">
        <v>70</v>
      </c>
      <c r="C15" s="45" t="s">
        <v>71</v>
      </c>
      <c r="D15" s="46" t="s">
        <v>60</v>
      </c>
      <c r="E15" s="46">
        <v>24</v>
      </c>
      <c r="F15" s="47">
        <v>44743</v>
      </c>
      <c r="G15" s="47">
        <v>45474</v>
      </c>
      <c r="H15" s="48" t="s">
        <v>72</v>
      </c>
      <c r="I15" s="45" t="s">
        <v>91</v>
      </c>
      <c r="J15" s="49" t="s">
        <v>73</v>
      </c>
      <c r="K15" s="52" t="s">
        <v>68</v>
      </c>
    </row>
    <row r="16" spans="1:25" ht="75" x14ac:dyDescent="0.25">
      <c r="A16" s="51" t="s">
        <v>74</v>
      </c>
      <c r="B16" s="45" t="s">
        <v>75</v>
      </c>
      <c r="C16" s="45" t="s">
        <v>62</v>
      </c>
      <c r="D16" s="46" t="s">
        <v>60</v>
      </c>
      <c r="E16" s="46">
        <v>24</v>
      </c>
      <c r="F16" s="47">
        <v>44743</v>
      </c>
      <c r="G16" s="47">
        <v>45474</v>
      </c>
      <c r="H16" s="48" t="s">
        <v>72</v>
      </c>
      <c r="I16" s="45" t="s">
        <v>45</v>
      </c>
      <c r="J16" s="49" t="s">
        <v>46</v>
      </c>
      <c r="K16" s="52" t="s">
        <v>68</v>
      </c>
    </row>
    <row r="17" spans="1:11" ht="75" x14ac:dyDescent="0.25">
      <c r="A17" s="51" t="s">
        <v>74</v>
      </c>
      <c r="B17" s="45" t="s">
        <v>70</v>
      </c>
      <c r="C17" s="45" t="s">
        <v>76</v>
      </c>
      <c r="D17" s="46" t="s">
        <v>60</v>
      </c>
      <c r="E17" s="46">
        <v>24</v>
      </c>
      <c r="F17" s="47">
        <v>44743</v>
      </c>
      <c r="G17" s="47">
        <v>45474</v>
      </c>
      <c r="H17" s="48" t="s">
        <v>72</v>
      </c>
      <c r="I17" s="45" t="s">
        <v>91</v>
      </c>
      <c r="J17" s="49" t="s">
        <v>73</v>
      </c>
      <c r="K17" s="52" t="s">
        <v>77</v>
      </c>
    </row>
    <row r="18" spans="1:11" ht="56.25" x14ac:dyDescent="0.25">
      <c r="A18" s="51" t="s">
        <v>74</v>
      </c>
      <c r="B18" s="45" t="s">
        <v>78</v>
      </c>
      <c r="C18" s="45" t="s">
        <v>27</v>
      </c>
      <c r="D18" s="46" t="s">
        <v>28</v>
      </c>
      <c r="E18" s="46">
        <v>18</v>
      </c>
      <c r="F18" s="47">
        <v>44743</v>
      </c>
      <c r="G18" s="47">
        <v>45261</v>
      </c>
      <c r="H18" s="48" t="s">
        <v>29</v>
      </c>
      <c r="I18" s="45" t="s">
        <v>30</v>
      </c>
      <c r="J18" s="49" t="s">
        <v>31</v>
      </c>
      <c r="K18" s="52" t="s">
        <v>32</v>
      </c>
    </row>
    <row r="19" spans="1:11" ht="93.75" x14ac:dyDescent="0.25">
      <c r="A19" s="51" t="s">
        <v>74</v>
      </c>
      <c r="B19" s="45" t="s">
        <v>79</v>
      </c>
      <c r="C19" s="45" t="s">
        <v>80</v>
      </c>
      <c r="D19" s="46" t="s">
        <v>60</v>
      </c>
      <c r="E19" s="46">
        <v>24</v>
      </c>
      <c r="F19" s="47">
        <v>44743</v>
      </c>
      <c r="G19" s="47">
        <v>45474</v>
      </c>
      <c r="H19" s="48" t="s">
        <v>72</v>
      </c>
      <c r="I19" s="45" t="s">
        <v>91</v>
      </c>
      <c r="J19" s="49" t="s">
        <v>73</v>
      </c>
      <c r="K19" s="52" t="s">
        <v>81</v>
      </c>
    </row>
    <row r="20" spans="1:11" ht="56.25" x14ac:dyDescent="0.25">
      <c r="A20" s="51" t="s">
        <v>74</v>
      </c>
      <c r="B20" s="45" t="s">
        <v>82</v>
      </c>
      <c r="C20" s="45" t="s">
        <v>39</v>
      </c>
      <c r="D20" s="49" t="s">
        <v>60</v>
      </c>
      <c r="E20" s="46">
        <v>24</v>
      </c>
      <c r="F20" s="47">
        <v>44743</v>
      </c>
      <c r="G20" s="47">
        <v>45474</v>
      </c>
      <c r="H20" s="47" t="s">
        <v>29</v>
      </c>
      <c r="I20" s="45" t="s">
        <v>30</v>
      </c>
      <c r="J20" s="50" t="s">
        <v>31</v>
      </c>
      <c r="K20" s="52" t="s">
        <v>40</v>
      </c>
    </row>
    <row r="21" spans="1:11" ht="75" x14ac:dyDescent="0.25">
      <c r="A21" s="51" t="s">
        <v>74</v>
      </c>
      <c r="B21" s="45" t="s">
        <v>69</v>
      </c>
      <c r="C21" s="45" t="s">
        <v>61</v>
      </c>
      <c r="D21" s="46" t="s">
        <v>28</v>
      </c>
      <c r="E21" s="46">
        <v>24</v>
      </c>
      <c r="F21" s="47">
        <v>44743</v>
      </c>
      <c r="G21" s="47">
        <v>45474</v>
      </c>
      <c r="H21" s="48" t="s">
        <v>37</v>
      </c>
      <c r="I21" s="45" t="s">
        <v>49</v>
      </c>
      <c r="J21" s="49" t="s">
        <v>53</v>
      </c>
      <c r="K21" s="52" t="s">
        <v>50</v>
      </c>
    </row>
    <row r="22" spans="1:11" ht="56.25" x14ac:dyDescent="0.25">
      <c r="A22" s="51" t="s">
        <v>74</v>
      </c>
      <c r="B22" s="45" t="s">
        <v>83</v>
      </c>
      <c r="C22" s="45" t="s">
        <v>84</v>
      </c>
      <c r="D22" s="49" t="s">
        <v>60</v>
      </c>
      <c r="E22" s="46">
        <v>24</v>
      </c>
      <c r="F22" s="47">
        <v>44743</v>
      </c>
      <c r="G22" s="47">
        <v>45474</v>
      </c>
      <c r="H22" s="47" t="s">
        <v>72</v>
      </c>
      <c r="I22" s="45" t="s">
        <v>45</v>
      </c>
      <c r="J22" s="50" t="s">
        <v>46</v>
      </c>
      <c r="K22" s="52" t="s">
        <v>68</v>
      </c>
    </row>
    <row r="23" spans="1:11" ht="75" x14ac:dyDescent="0.25">
      <c r="A23" s="51" t="s">
        <v>85</v>
      </c>
      <c r="B23" s="45" t="s">
        <v>69</v>
      </c>
      <c r="C23" s="45" t="s">
        <v>61</v>
      </c>
      <c r="D23" s="46" t="s">
        <v>28</v>
      </c>
      <c r="E23" s="46">
        <v>24</v>
      </c>
      <c r="F23" s="47">
        <v>44743</v>
      </c>
      <c r="G23" s="47">
        <v>45474</v>
      </c>
      <c r="H23" s="48" t="s">
        <v>37</v>
      </c>
      <c r="I23" s="45" t="s">
        <v>49</v>
      </c>
      <c r="J23" s="49" t="s">
        <v>53</v>
      </c>
      <c r="K23" s="52" t="s">
        <v>50</v>
      </c>
    </row>
    <row r="24" spans="1:11" ht="56.25" x14ac:dyDescent="0.25">
      <c r="A24" s="51" t="s">
        <v>85</v>
      </c>
      <c r="B24" s="45" t="s">
        <v>26</v>
      </c>
      <c r="C24" s="45" t="s">
        <v>27</v>
      </c>
      <c r="D24" s="46" t="s">
        <v>28</v>
      </c>
      <c r="E24" s="46">
        <v>18</v>
      </c>
      <c r="F24" s="47">
        <v>44743</v>
      </c>
      <c r="G24" s="47">
        <v>45261</v>
      </c>
      <c r="H24" s="48" t="s">
        <v>29</v>
      </c>
      <c r="I24" s="45" t="s">
        <v>30</v>
      </c>
      <c r="J24" s="49" t="s">
        <v>31</v>
      </c>
      <c r="K24" s="52" t="s">
        <v>32</v>
      </c>
    </row>
    <row r="25" spans="1:11" ht="93.75" x14ac:dyDescent="0.25">
      <c r="A25" s="51" t="s">
        <v>85</v>
      </c>
      <c r="B25" s="45" t="s">
        <v>82</v>
      </c>
      <c r="C25" s="45" t="s">
        <v>86</v>
      </c>
      <c r="D25" s="46" t="s">
        <v>60</v>
      </c>
      <c r="E25" s="46">
        <v>24</v>
      </c>
      <c r="F25" s="47">
        <v>44743</v>
      </c>
      <c r="G25" s="47">
        <v>45474</v>
      </c>
      <c r="H25" s="48" t="s">
        <v>29</v>
      </c>
      <c r="I25" s="45" t="s">
        <v>30</v>
      </c>
      <c r="J25" s="49" t="s">
        <v>31</v>
      </c>
      <c r="K25" s="52" t="s">
        <v>40</v>
      </c>
    </row>
    <row r="26" spans="1:11" ht="75" x14ac:dyDescent="0.25">
      <c r="A26" s="51" t="s">
        <v>85</v>
      </c>
      <c r="B26" s="45" t="s">
        <v>75</v>
      </c>
      <c r="C26" s="45" t="s">
        <v>62</v>
      </c>
      <c r="D26" s="46" t="s">
        <v>60</v>
      </c>
      <c r="E26" s="46">
        <v>24</v>
      </c>
      <c r="F26" s="47">
        <v>44743</v>
      </c>
      <c r="G26" s="47">
        <v>45474</v>
      </c>
      <c r="H26" s="48" t="s">
        <v>72</v>
      </c>
      <c r="I26" s="45" t="s">
        <v>45</v>
      </c>
      <c r="J26" s="49" t="s">
        <v>46</v>
      </c>
      <c r="K26" s="52" t="s">
        <v>68</v>
      </c>
    </row>
    <row r="27" spans="1:11" ht="56.25" x14ac:dyDescent="0.25">
      <c r="A27" s="51" t="s">
        <v>85</v>
      </c>
      <c r="B27" s="45" t="s">
        <v>83</v>
      </c>
      <c r="C27" s="45" t="s">
        <v>84</v>
      </c>
      <c r="D27" s="46" t="s">
        <v>60</v>
      </c>
      <c r="E27" s="46">
        <v>24</v>
      </c>
      <c r="F27" s="47">
        <v>44743</v>
      </c>
      <c r="G27" s="47">
        <v>45474</v>
      </c>
      <c r="H27" s="48" t="s">
        <v>72</v>
      </c>
      <c r="I27" s="45" t="s">
        <v>45</v>
      </c>
      <c r="J27" s="49" t="s">
        <v>46</v>
      </c>
      <c r="K27" s="52" t="s">
        <v>68</v>
      </c>
    </row>
    <row r="28" spans="1:11" ht="56.25" x14ac:dyDescent="0.25">
      <c r="A28" s="51" t="s">
        <v>85</v>
      </c>
      <c r="B28" s="45" t="s">
        <v>51</v>
      </c>
      <c r="C28" s="45" t="s">
        <v>52</v>
      </c>
      <c r="D28" s="46" t="s">
        <v>41</v>
      </c>
      <c r="E28" s="46">
        <v>26</v>
      </c>
      <c r="F28" s="47">
        <v>44743</v>
      </c>
      <c r="G28" s="47">
        <v>45474</v>
      </c>
      <c r="H28" s="48" t="s">
        <v>42</v>
      </c>
      <c r="I28" s="45" t="s">
        <v>49</v>
      </c>
      <c r="J28" s="49" t="s">
        <v>53</v>
      </c>
      <c r="K28" s="52" t="s">
        <v>50</v>
      </c>
    </row>
    <row r="29" spans="1:11" ht="75" x14ac:dyDescent="0.25">
      <c r="A29" s="51" t="s">
        <v>87</v>
      </c>
      <c r="B29" s="45" t="s">
        <v>78</v>
      </c>
      <c r="C29" s="45" t="s">
        <v>27</v>
      </c>
      <c r="D29" s="46" t="s">
        <v>28</v>
      </c>
      <c r="E29" s="46">
        <v>18</v>
      </c>
      <c r="F29" s="47">
        <v>44743</v>
      </c>
      <c r="G29" s="47">
        <v>45261</v>
      </c>
      <c r="H29" s="48" t="s">
        <v>29</v>
      </c>
      <c r="I29" s="45" t="s">
        <v>30</v>
      </c>
      <c r="J29" s="49" t="s">
        <v>31</v>
      </c>
      <c r="K29" s="52" t="s">
        <v>32</v>
      </c>
    </row>
    <row r="30" spans="1:11" ht="75" x14ac:dyDescent="0.25">
      <c r="A30" s="51" t="s">
        <v>87</v>
      </c>
      <c r="B30" s="45" t="s">
        <v>58</v>
      </c>
      <c r="C30" s="45" t="s">
        <v>59</v>
      </c>
      <c r="D30" s="46" t="s">
        <v>60</v>
      </c>
      <c r="E30" s="46">
        <v>24</v>
      </c>
      <c r="F30" s="47">
        <v>44743</v>
      </c>
      <c r="G30" s="47">
        <v>45474</v>
      </c>
      <c r="H30" s="48" t="s">
        <v>29</v>
      </c>
      <c r="I30" s="45" t="s">
        <v>30</v>
      </c>
      <c r="J30" s="49" t="s">
        <v>31</v>
      </c>
      <c r="K30" s="52" t="s">
        <v>40</v>
      </c>
    </row>
    <row r="31" spans="1:11" ht="75" x14ac:dyDescent="0.25">
      <c r="A31" s="51" t="s">
        <v>87</v>
      </c>
      <c r="B31" s="45" t="s">
        <v>69</v>
      </c>
      <c r="C31" s="45" t="s">
        <v>61</v>
      </c>
      <c r="D31" s="46" t="s">
        <v>28</v>
      </c>
      <c r="E31" s="46">
        <v>24</v>
      </c>
      <c r="F31" s="47">
        <v>44743</v>
      </c>
      <c r="G31" s="47">
        <v>45474</v>
      </c>
      <c r="H31" s="48" t="s">
        <v>37</v>
      </c>
      <c r="I31" s="45" t="s">
        <v>49</v>
      </c>
      <c r="J31" s="49" t="s">
        <v>53</v>
      </c>
      <c r="K31" s="52" t="s">
        <v>50</v>
      </c>
    </row>
    <row r="32" spans="1:11" ht="75" x14ac:dyDescent="0.25">
      <c r="A32" s="51" t="s">
        <v>87</v>
      </c>
      <c r="B32" s="45" t="s">
        <v>33</v>
      </c>
      <c r="C32" s="45" t="s">
        <v>34</v>
      </c>
      <c r="D32" s="46" t="s">
        <v>28</v>
      </c>
      <c r="E32" s="46">
        <v>12</v>
      </c>
      <c r="F32" s="47">
        <v>44743</v>
      </c>
      <c r="G32" s="47">
        <v>45108</v>
      </c>
      <c r="H32" s="48" t="s">
        <v>29</v>
      </c>
      <c r="I32" s="45" t="s">
        <v>30</v>
      </c>
      <c r="J32" s="49" t="s">
        <v>35</v>
      </c>
      <c r="K32" s="52" t="s">
        <v>36</v>
      </c>
    </row>
    <row r="33" spans="1:11" ht="75" x14ac:dyDescent="0.25">
      <c r="A33" s="51" t="s">
        <v>87</v>
      </c>
      <c r="B33" s="45" t="s">
        <v>70</v>
      </c>
      <c r="C33" s="45" t="s">
        <v>88</v>
      </c>
      <c r="D33" s="46" t="s">
        <v>60</v>
      </c>
      <c r="E33" s="46">
        <v>24</v>
      </c>
      <c r="F33" s="47">
        <v>44743</v>
      </c>
      <c r="G33" s="47">
        <v>45474</v>
      </c>
      <c r="H33" s="48" t="s">
        <v>72</v>
      </c>
      <c r="I33" s="45" t="s">
        <v>91</v>
      </c>
      <c r="J33" s="49" t="s">
        <v>73</v>
      </c>
      <c r="K33" s="52" t="s">
        <v>68</v>
      </c>
    </row>
    <row r="34" spans="1:11" ht="56.25" x14ac:dyDescent="0.25">
      <c r="A34" s="51" t="s">
        <v>89</v>
      </c>
      <c r="B34" s="45" t="s">
        <v>78</v>
      </c>
      <c r="C34" s="45" t="s">
        <v>27</v>
      </c>
      <c r="D34" s="46" t="s">
        <v>28</v>
      </c>
      <c r="E34" s="46">
        <v>18</v>
      </c>
      <c r="F34" s="47">
        <v>44743</v>
      </c>
      <c r="G34" s="47">
        <v>45261</v>
      </c>
      <c r="H34" s="48" t="s">
        <v>29</v>
      </c>
      <c r="I34" s="45" t="s">
        <v>30</v>
      </c>
      <c r="J34" s="49" t="s">
        <v>31</v>
      </c>
      <c r="K34" s="52" t="s">
        <v>32</v>
      </c>
    </row>
    <row r="35" spans="1:11" ht="75" x14ac:dyDescent="0.25">
      <c r="A35" s="51" t="s">
        <v>89</v>
      </c>
      <c r="B35" s="45" t="s">
        <v>69</v>
      </c>
      <c r="C35" s="45" t="s">
        <v>61</v>
      </c>
      <c r="D35" s="46" t="s">
        <v>28</v>
      </c>
      <c r="E35" s="46">
        <v>24</v>
      </c>
      <c r="F35" s="47">
        <v>44743</v>
      </c>
      <c r="G35" s="47">
        <v>45474</v>
      </c>
      <c r="H35" s="48" t="s">
        <v>37</v>
      </c>
      <c r="I35" s="45" t="s">
        <v>49</v>
      </c>
      <c r="J35" s="49" t="s">
        <v>53</v>
      </c>
      <c r="K35" s="52" t="s">
        <v>50</v>
      </c>
    </row>
    <row r="36" spans="1:11" ht="37.5" x14ac:dyDescent="0.25">
      <c r="A36" s="51" t="s">
        <v>89</v>
      </c>
      <c r="B36" s="45" t="s">
        <v>33</v>
      </c>
      <c r="C36" s="45" t="s">
        <v>34</v>
      </c>
      <c r="D36" s="46" t="s">
        <v>28</v>
      </c>
      <c r="E36" s="46">
        <v>12</v>
      </c>
      <c r="F36" s="47">
        <v>44743</v>
      </c>
      <c r="G36" s="47">
        <v>45108</v>
      </c>
      <c r="H36" s="48" t="s">
        <v>29</v>
      </c>
      <c r="I36" s="45" t="s">
        <v>30</v>
      </c>
      <c r="J36" s="49" t="s">
        <v>35</v>
      </c>
      <c r="K36" s="52" t="s">
        <v>36</v>
      </c>
    </row>
    <row r="37" spans="1:11" ht="56.25" x14ac:dyDescent="0.25">
      <c r="A37" s="51" t="s">
        <v>89</v>
      </c>
      <c r="B37" s="45" t="s">
        <v>51</v>
      </c>
      <c r="C37" s="45" t="s">
        <v>52</v>
      </c>
      <c r="D37" s="46" t="s">
        <v>41</v>
      </c>
      <c r="E37" s="46">
        <v>26</v>
      </c>
      <c r="F37" s="47">
        <v>44743</v>
      </c>
      <c r="G37" s="47">
        <v>45474</v>
      </c>
      <c r="H37" s="48" t="s">
        <v>42</v>
      </c>
      <c r="I37" s="45" t="s">
        <v>49</v>
      </c>
      <c r="J37" s="49" t="s">
        <v>53</v>
      </c>
      <c r="K37" s="52" t="s">
        <v>50</v>
      </c>
    </row>
    <row r="38" spans="1:11" ht="93.75" x14ac:dyDescent="0.25">
      <c r="A38" s="51" t="s">
        <v>89</v>
      </c>
      <c r="B38" s="45" t="s">
        <v>54</v>
      </c>
      <c r="C38" s="45" t="s">
        <v>55</v>
      </c>
      <c r="D38" s="46" t="s">
        <v>28</v>
      </c>
      <c r="E38" s="46">
        <v>24</v>
      </c>
      <c r="F38" s="47">
        <v>44743</v>
      </c>
      <c r="G38" s="47">
        <v>45474</v>
      </c>
      <c r="H38" s="48" t="s">
        <v>42</v>
      </c>
      <c r="I38" s="45" t="s">
        <v>45</v>
      </c>
      <c r="J38" s="49" t="s">
        <v>46</v>
      </c>
      <c r="K38" s="52" t="s">
        <v>56</v>
      </c>
    </row>
    <row r="39" spans="1:11" ht="56.25" x14ac:dyDescent="0.25">
      <c r="A39" s="51" t="s">
        <v>23</v>
      </c>
      <c r="B39" s="45" t="s">
        <v>26</v>
      </c>
      <c r="C39" s="45" t="s">
        <v>27</v>
      </c>
      <c r="D39" s="46" t="s">
        <v>28</v>
      </c>
      <c r="E39" s="46">
        <v>18</v>
      </c>
      <c r="F39" s="47">
        <v>44743</v>
      </c>
      <c r="G39" s="47">
        <v>45261</v>
      </c>
      <c r="H39" s="48" t="s">
        <v>29</v>
      </c>
      <c r="I39" s="45" t="s">
        <v>30</v>
      </c>
      <c r="J39" s="49" t="s">
        <v>31</v>
      </c>
      <c r="K39" s="52" t="s">
        <v>32</v>
      </c>
    </row>
    <row r="40" spans="1:11" ht="37.5" x14ac:dyDescent="0.25">
      <c r="A40" s="51" t="s">
        <v>23</v>
      </c>
      <c r="B40" s="45" t="s">
        <v>33</v>
      </c>
      <c r="C40" s="45" t="s">
        <v>34</v>
      </c>
      <c r="D40" s="46" t="s">
        <v>28</v>
      </c>
      <c r="E40" s="46">
        <v>12</v>
      </c>
      <c r="F40" s="47">
        <v>44743</v>
      </c>
      <c r="G40" s="47">
        <v>45108</v>
      </c>
      <c r="H40" s="48" t="s">
        <v>29</v>
      </c>
      <c r="I40" s="45" t="s">
        <v>30</v>
      </c>
      <c r="J40" s="49" t="s">
        <v>35</v>
      </c>
      <c r="K40" s="52" t="s">
        <v>36</v>
      </c>
    </row>
    <row r="41" spans="1:11" ht="56.25" x14ac:dyDescent="0.25">
      <c r="A41" s="51" t="s">
        <v>23</v>
      </c>
      <c r="B41" s="45" t="s">
        <v>43</v>
      </c>
      <c r="C41" s="45" t="s">
        <v>44</v>
      </c>
      <c r="D41" s="46" t="s">
        <v>28</v>
      </c>
      <c r="E41" s="46">
        <v>24</v>
      </c>
      <c r="F41" s="47">
        <v>44743</v>
      </c>
      <c r="G41" s="47">
        <v>45474</v>
      </c>
      <c r="H41" s="48" t="s">
        <v>37</v>
      </c>
      <c r="I41" s="45" t="s">
        <v>49</v>
      </c>
      <c r="J41" s="49" t="s">
        <v>53</v>
      </c>
      <c r="K41" s="52" t="s">
        <v>50</v>
      </c>
    </row>
    <row r="42" spans="1:11" ht="56.25" x14ac:dyDescent="0.25">
      <c r="A42" s="51" t="s">
        <v>23</v>
      </c>
      <c r="B42" s="45" t="s">
        <v>47</v>
      </c>
      <c r="C42" s="45" t="s">
        <v>48</v>
      </c>
      <c r="D42" s="46" t="s">
        <v>67</v>
      </c>
      <c r="E42" s="46">
        <v>25</v>
      </c>
      <c r="F42" s="47">
        <v>44743</v>
      </c>
      <c r="G42" s="47">
        <v>45474</v>
      </c>
      <c r="H42" s="48" t="s">
        <v>29</v>
      </c>
      <c r="I42" s="45" t="s">
        <v>45</v>
      </c>
      <c r="J42" s="49" t="s">
        <v>46</v>
      </c>
      <c r="K42" s="52" t="s">
        <v>68</v>
      </c>
    </row>
    <row r="43" spans="1:11" ht="56.25" x14ac:dyDescent="0.25">
      <c r="A43" s="51" t="s">
        <v>23</v>
      </c>
      <c r="B43" s="45" t="s">
        <v>51</v>
      </c>
      <c r="C43" s="45" t="s">
        <v>90</v>
      </c>
      <c r="D43" s="46" t="s">
        <v>41</v>
      </c>
      <c r="E43" s="46">
        <v>26</v>
      </c>
      <c r="F43" s="47">
        <v>44743</v>
      </c>
      <c r="G43" s="47">
        <v>45474</v>
      </c>
      <c r="H43" s="48" t="s">
        <v>42</v>
      </c>
      <c r="I43" s="45" t="s">
        <v>49</v>
      </c>
      <c r="J43" s="49" t="s">
        <v>53</v>
      </c>
      <c r="K43" s="52" t="s">
        <v>50</v>
      </c>
    </row>
    <row r="44" spans="1:11" ht="93.75" x14ac:dyDescent="0.25">
      <c r="A44" s="51" t="s">
        <v>23</v>
      </c>
      <c r="B44" s="45" t="s">
        <v>54</v>
      </c>
      <c r="C44" s="45" t="s">
        <v>55</v>
      </c>
      <c r="D44" s="46" t="s">
        <v>28</v>
      </c>
      <c r="E44" s="46">
        <v>24</v>
      </c>
      <c r="F44" s="47">
        <v>44743</v>
      </c>
      <c r="G44" s="47">
        <v>45474</v>
      </c>
      <c r="H44" s="48" t="s">
        <v>42</v>
      </c>
      <c r="I44" s="45" t="s">
        <v>45</v>
      </c>
      <c r="J44" s="49" t="s">
        <v>46</v>
      </c>
      <c r="K44" s="52" t="s">
        <v>56</v>
      </c>
    </row>
    <row r="45" spans="1:11" ht="75.75" thickBot="1" x14ac:dyDescent="0.3">
      <c r="A45" s="53" t="s">
        <v>57</v>
      </c>
      <c r="B45" s="54" t="s">
        <v>75</v>
      </c>
      <c r="C45" s="54" t="s">
        <v>62</v>
      </c>
      <c r="D45" s="55" t="s">
        <v>60</v>
      </c>
      <c r="E45" s="55">
        <v>24</v>
      </c>
      <c r="F45" s="56">
        <v>44568</v>
      </c>
      <c r="G45" s="56">
        <v>45298</v>
      </c>
      <c r="H45" s="55" t="s">
        <v>72</v>
      </c>
      <c r="I45" s="54" t="s">
        <v>45</v>
      </c>
      <c r="J45" s="57" t="s">
        <v>46</v>
      </c>
      <c r="K45" s="58" t="s">
        <v>68</v>
      </c>
    </row>
  </sheetData>
  <mergeCells count="1">
    <mergeCell ref="A1:K2"/>
  </mergeCells>
  <dataValidations count="2">
    <dataValidation type="list" allowBlank="1" showInputMessage="1" showErrorMessage="1" sqref="I4:I44">
      <formula1>#REF!</formula1>
    </dataValidation>
    <dataValidation type="list" allowBlank="1" showInputMessage="1" showErrorMessage="1" sqref="A4:A18 A20:A44 J4:K44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showGridLines="0" zoomScale="142" zoomScaleNormal="142" workbookViewId="0">
      <selection activeCell="D14" sqref="D14"/>
    </sheetView>
  </sheetViews>
  <sheetFormatPr baseColWidth="10" defaultColWidth="11.42578125" defaultRowHeight="15.75" x14ac:dyDescent="0.25"/>
  <cols>
    <col min="1" max="1" width="5" customWidth="1"/>
    <col min="2" max="2" width="35" style="17" customWidth="1"/>
    <col min="3" max="3" width="20.140625" style="16" bestFit="1" customWidth="1"/>
    <col min="4" max="4" width="20.85546875" bestFit="1" customWidth="1"/>
    <col min="5" max="5" width="13.7109375" customWidth="1"/>
    <col min="6" max="6" width="15.85546875" bestFit="1" customWidth="1"/>
  </cols>
  <sheetData>
    <row r="1" spans="1:7" ht="15.95" customHeight="1" x14ac:dyDescent="0.25">
      <c r="A1" s="65"/>
      <c r="B1" s="65"/>
      <c r="C1" s="65"/>
      <c r="D1" s="65"/>
      <c r="E1" s="65"/>
      <c r="F1" s="65"/>
      <c r="G1" s="65"/>
    </row>
    <row r="2" spans="1:7" ht="32.1" customHeight="1" thickBot="1" x14ac:dyDescent="0.3">
      <c r="A2" s="66"/>
      <c r="B2" s="66"/>
      <c r="C2" s="66"/>
      <c r="D2" s="66"/>
      <c r="E2" s="66"/>
      <c r="F2" s="66"/>
      <c r="G2" s="66"/>
    </row>
    <row r="3" spans="1:7" s="21" customFormat="1" ht="24" thickBot="1" x14ac:dyDescent="0.4">
      <c r="A3" s="68" t="s">
        <v>92</v>
      </c>
      <c r="B3" s="69"/>
      <c r="C3" s="69"/>
      <c r="D3" s="69"/>
      <c r="E3" s="69"/>
      <c r="F3" s="69"/>
      <c r="G3" s="70"/>
    </row>
    <row r="4" spans="1:7" x14ac:dyDescent="0.25">
      <c r="A4" t="s">
        <v>132</v>
      </c>
    </row>
    <row r="5" spans="1:7" x14ac:dyDescent="0.25">
      <c r="C5" s="1"/>
      <c r="D5" s="1"/>
    </row>
    <row r="6" spans="1:7" s="21" customFormat="1" ht="23.25" x14ac:dyDescent="0.35">
      <c r="A6" s="22">
        <v>1</v>
      </c>
      <c r="B6" s="71" t="s">
        <v>93</v>
      </c>
      <c r="C6" s="71"/>
      <c r="D6" s="71"/>
      <c r="E6" s="71"/>
      <c r="F6" s="71"/>
      <c r="G6" s="71"/>
    </row>
    <row r="7" spans="1:7" x14ac:dyDescent="0.25">
      <c r="A7" s="2"/>
      <c r="B7" s="3"/>
      <c r="C7" s="4"/>
      <c r="D7" s="4"/>
      <c r="E7" s="5"/>
      <c r="F7" s="5"/>
      <c r="G7" s="5"/>
    </row>
    <row r="8" spans="1:7" x14ac:dyDescent="0.25">
      <c r="A8" s="5"/>
      <c r="B8" s="6" t="s">
        <v>94</v>
      </c>
      <c r="C8" s="4"/>
      <c r="D8" s="4"/>
      <c r="E8" s="5"/>
      <c r="F8" s="5"/>
      <c r="G8" s="5"/>
    </row>
    <row r="9" spans="1:7" ht="30" customHeight="1" x14ac:dyDescent="0.25">
      <c r="A9" s="5"/>
      <c r="B9" s="72" t="s">
        <v>74</v>
      </c>
      <c r="C9" s="72"/>
      <c r="D9" s="72"/>
      <c r="E9" s="72"/>
      <c r="F9" s="72"/>
      <c r="G9" s="72"/>
    </row>
    <row r="10" spans="1:7" x14ac:dyDescent="0.25">
      <c r="A10" s="5"/>
      <c r="B10" s="7"/>
      <c r="C10" s="7"/>
      <c r="D10" s="7"/>
      <c r="E10" s="7"/>
      <c r="F10" s="7"/>
      <c r="G10" s="7"/>
    </row>
    <row r="11" spans="1:7" ht="45" customHeight="1" x14ac:dyDescent="0.25">
      <c r="A11" s="5"/>
      <c r="B11" s="23" t="s">
        <v>95</v>
      </c>
      <c r="C11" s="67"/>
      <c r="D11" s="67"/>
      <c r="E11" s="67"/>
      <c r="F11" s="67"/>
      <c r="G11" s="67"/>
    </row>
    <row r="12" spans="1:7" x14ac:dyDescent="0.25">
      <c r="A12" s="5"/>
      <c r="B12" s="7"/>
      <c r="C12" s="7"/>
      <c r="D12" s="7"/>
      <c r="E12" s="7"/>
      <c r="F12" s="7"/>
      <c r="G12" s="7"/>
    </row>
    <row r="13" spans="1:7" s="21" customFormat="1" ht="23.25" x14ac:dyDescent="0.35">
      <c r="A13" s="22">
        <v>2</v>
      </c>
      <c r="B13" s="71" t="s">
        <v>96</v>
      </c>
      <c r="C13" s="71"/>
      <c r="D13" s="71"/>
      <c r="E13" s="71"/>
      <c r="F13" s="71"/>
      <c r="G13" s="71"/>
    </row>
    <row r="14" spans="1:7" x14ac:dyDescent="0.25">
      <c r="A14" s="2"/>
      <c r="B14" s="3"/>
      <c r="C14" s="7"/>
      <c r="D14" s="7"/>
      <c r="E14" s="7"/>
      <c r="F14" s="7"/>
      <c r="G14" s="7"/>
    </row>
    <row r="15" spans="1:7" ht="30" customHeight="1" x14ac:dyDescent="0.25">
      <c r="A15" s="5"/>
      <c r="B15" s="23" t="s">
        <v>1</v>
      </c>
      <c r="C15" s="67"/>
      <c r="D15" s="67"/>
      <c r="E15" s="67"/>
      <c r="F15" s="67"/>
      <c r="G15" s="67"/>
    </row>
    <row r="16" spans="1:7" ht="45" customHeight="1" x14ac:dyDescent="0.25">
      <c r="A16" s="5"/>
      <c r="B16" s="23" t="s">
        <v>24</v>
      </c>
      <c r="C16" s="67" t="str">
        <f>IFERROR(VLOOKUP(C15,#REF!,2,FALSE),"")</f>
        <v/>
      </c>
      <c r="D16" s="67"/>
      <c r="E16" s="67"/>
      <c r="F16" s="67"/>
      <c r="G16" s="67"/>
    </row>
    <row r="17" spans="1:7" x14ac:dyDescent="0.25">
      <c r="A17" s="5"/>
      <c r="B17" s="23" t="s">
        <v>97</v>
      </c>
      <c r="C17" s="67" t="str">
        <f>IFERROR(VLOOKUP(C15,#REF!,3,FALSE),"")</f>
        <v/>
      </c>
      <c r="D17" s="67"/>
      <c r="E17" s="67"/>
      <c r="F17" s="67"/>
      <c r="G17" s="67"/>
    </row>
    <row r="18" spans="1:7" x14ac:dyDescent="0.25">
      <c r="A18" s="5"/>
      <c r="B18" s="23" t="s">
        <v>98</v>
      </c>
      <c r="C18" s="67" t="str">
        <f>IFERROR(VLOOKUP(C15,#REF!,4,FALSE),"")</f>
        <v/>
      </c>
      <c r="D18" s="67"/>
      <c r="E18" s="67"/>
      <c r="F18" s="67"/>
      <c r="G18" s="67"/>
    </row>
    <row r="19" spans="1:7" x14ac:dyDescent="0.25">
      <c r="A19" s="5"/>
      <c r="B19" s="23" t="s">
        <v>99</v>
      </c>
      <c r="C19" s="73" t="str">
        <f>IFERROR(VLOOKUP(C15,#REF!,5,FALSE),"")</f>
        <v/>
      </c>
      <c r="D19" s="73"/>
      <c r="E19" s="73"/>
      <c r="F19" s="73"/>
      <c r="G19" s="73"/>
    </row>
    <row r="20" spans="1:7" x14ac:dyDescent="0.25">
      <c r="A20" s="5"/>
      <c r="B20" s="23" t="s">
        <v>100</v>
      </c>
      <c r="C20" s="73" t="str">
        <f>IFERROR(VLOOKUP(C15,#REF!,6,FALSE),"")</f>
        <v/>
      </c>
      <c r="D20" s="73"/>
      <c r="E20" s="73"/>
      <c r="F20" s="73"/>
      <c r="G20" s="73"/>
    </row>
    <row r="21" spans="1:7" x14ac:dyDescent="0.25">
      <c r="A21" s="5"/>
      <c r="B21" s="23" t="s">
        <v>101</v>
      </c>
      <c r="C21" s="67" t="str">
        <f>IFERROR(VLOOKUP(C15,#REF!,7,FALSE),"")</f>
        <v/>
      </c>
      <c r="D21" s="67"/>
      <c r="E21" s="67"/>
      <c r="F21" s="67"/>
      <c r="G21" s="67"/>
    </row>
    <row r="22" spans="1:7" x14ac:dyDescent="0.25">
      <c r="A22" s="5"/>
      <c r="B22" s="23" t="s">
        <v>102</v>
      </c>
      <c r="C22" s="74" t="str">
        <f>IFERROR(VLOOKUP(C15,#REF!,8,FALSE),"")</f>
        <v/>
      </c>
      <c r="D22" s="74"/>
      <c r="E22" s="74"/>
      <c r="F22" s="74"/>
      <c r="G22" s="74"/>
    </row>
    <row r="23" spans="1:7" x14ac:dyDescent="0.25">
      <c r="A23" s="5"/>
      <c r="B23" s="7"/>
      <c r="C23" s="4"/>
      <c r="D23" s="4"/>
      <c r="E23" s="5"/>
      <c r="F23" s="5"/>
      <c r="G23" s="5"/>
    </row>
    <row r="24" spans="1:7" s="21" customFormat="1" ht="23.25" x14ac:dyDescent="0.35">
      <c r="A24" s="22">
        <v>3</v>
      </c>
      <c r="B24" s="71" t="s">
        <v>103</v>
      </c>
      <c r="C24" s="71"/>
      <c r="D24" s="71"/>
      <c r="E24" s="71"/>
      <c r="F24" s="71"/>
      <c r="G24" s="71"/>
    </row>
    <row r="25" spans="1:7" ht="17.25" x14ac:dyDescent="0.3">
      <c r="B25" s="18"/>
      <c r="C25" s="7"/>
      <c r="D25" s="7"/>
      <c r="E25" s="7"/>
      <c r="F25" s="7"/>
      <c r="G25" s="7"/>
    </row>
    <row r="26" spans="1:7" x14ac:dyDescent="0.25">
      <c r="A26" s="5"/>
      <c r="B26" s="64" t="s">
        <v>104</v>
      </c>
      <c r="C26" s="67" t="str">
        <f>IFERROR(VLOOKUP(C15,#REF!,9,FALSE),"")</f>
        <v/>
      </c>
      <c r="D26" s="67"/>
      <c r="E26" s="67"/>
      <c r="F26" s="67"/>
      <c r="G26" s="67"/>
    </row>
    <row r="27" spans="1:7" x14ac:dyDescent="0.25">
      <c r="A27" s="5"/>
      <c r="B27" s="64" t="s">
        <v>105</v>
      </c>
      <c r="C27" s="67" t="str">
        <f>IFERROR(VLOOKUP(C15,#REF!,10,FALSE),"")</f>
        <v/>
      </c>
      <c r="D27" s="67"/>
      <c r="E27" s="67"/>
      <c r="F27" s="67"/>
      <c r="G27" s="67"/>
    </row>
    <row r="28" spans="1:7" x14ac:dyDescent="0.25">
      <c r="A28" s="5"/>
      <c r="B28" s="64" t="s">
        <v>106</v>
      </c>
      <c r="C28" s="67" t="str">
        <f>IFERROR(VLOOKUP(C15,#REF!,11,FALSE),"")</f>
        <v/>
      </c>
      <c r="D28" s="67"/>
      <c r="E28" s="67"/>
      <c r="F28" s="67"/>
      <c r="G28" s="67"/>
    </row>
    <row r="29" spans="1:7" x14ac:dyDescent="0.25">
      <c r="A29" s="5"/>
      <c r="B29" s="64" t="s">
        <v>107</v>
      </c>
      <c r="C29" s="67" t="str">
        <f>IFERROR(VLOOKUP(C15,#REF!,12,FALSE),"")</f>
        <v/>
      </c>
      <c r="D29" s="67"/>
      <c r="E29" s="67"/>
      <c r="F29" s="67"/>
      <c r="G29" s="67"/>
    </row>
    <row r="30" spans="1:7" ht="45" customHeight="1" x14ac:dyDescent="0.25">
      <c r="A30" s="5"/>
      <c r="B30" s="64" t="s">
        <v>108</v>
      </c>
      <c r="C30" s="67" t="str">
        <f>IFERROR(VLOOKUP(C15,#REF!,13,FALSE),"")</f>
        <v/>
      </c>
      <c r="D30" s="67"/>
      <c r="E30" s="67"/>
      <c r="F30" s="67"/>
      <c r="G30" s="67"/>
    </row>
    <row r="31" spans="1:7" ht="45" customHeight="1" x14ac:dyDescent="0.25">
      <c r="A31" s="5"/>
      <c r="B31" s="64" t="s">
        <v>109</v>
      </c>
      <c r="C31" s="67" t="str">
        <f>IFERROR(VLOOKUP(C15,#REF!,14,FALSE),"")</f>
        <v/>
      </c>
      <c r="D31" s="67"/>
      <c r="E31" s="67"/>
      <c r="F31" s="67"/>
      <c r="G31" s="67"/>
    </row>
    <row r="32" spans="1:7" ht="45" customHeight="1" x14ac:dyDescent="0.25">
      <c r="A32" s="5"/>
      <c r="B32" s="64" t="s">
        <v>110</v>
      </c>
      <c r="C32" s="67" t="str">
        <f>IFERROR(VLOOKUP(C15,#REF!,15,FALSE),"")</f>
        <v/>
      </c>
      <c r="D32" s="67"/>
      <c r="E32" s="67"/>
      <c r="F32" s="67"/>
      <c r="G32" s="67"/>
    </row>
    <row r="33" spans="1:27" x14ac:dyDescent="0.25">
      <c r="A33" s="5"/>
      <c r="B33" s="64" t="s">
        <v>111</v>
      </c>
      <c r="C33" s="67" t="str">
        <f>IFERROR(VLOOKUP(C15,#REF!,21,FALSE),"")</f>
        <v/>
      </c>
      <c r="D33" s="67"/>
      <c r="E33" s="67"/>
      <c r="F33" s="67"/>
      <c r="G33" s="67"/>
    </row>
    <row r="34" spans="1:27" x14ac:dyDescent="0.25">
      <c r="A34" s="5"/>
      <c r="B34" s="7"/>
      <c r="C34" s="7"/>
      <c r="D34" s="4"/>
      <c r="E34" s="5"/>
      <c r="F34" s="5"/>
      <c r="G34" s="5"/>
    </row>
    <row r="35" spans="1:27" s="21" customFormat="1" ht="23.25" x14ac:dyDescent="0.35">
      <c r="A35" s="22">
        <v>4</v>
      </c>
      <c r="B35" s="71" t="s">
        <v>112</v>
      </c>
      <c r="C35" s="71"/>
      <c r="D35" s="71"/>
      <c r="E35" s="71"/>
      <c r="F35" s="71"/>
      <c r="G35" s="71"/>
    </row>
    <row r="36" spans="1:27" x14ac:dyDescent="0.25">
      <c r="A36" s="5"/>
      <c r="B36" s="7"/>
      <c r="C36" s="7"/>
      <c r="D36" s="4"/>
      <c r="E36" s="5"/>
      <c r="F36" s="5"/>
      <c r="G36" s="5"/>
    </row>
    <row r="37" spans="1:27" x14ac:dyDescent="0.25">
      <c r="A37" s="5"/>
      <c r="B37" s="64" t="s">
        <v>113</v>
      </c>
      <c r="C37" s="67" t="str">
        <f>IFERROR(VLOOKUP(C15,#REF!,22,FALSE),"")</f>
        <v/>
      </c>
      <c r="D37" s="67"/>
      <c r="E37" s="67"/>
      <c r="F37" s="67"/>
      <c r="G37" s="67"/>
    </row>
    <row r="38" spans="1:27" x14ac:dyDescent="0.25">
      <c r="A38" s="5"/>
      <c r="B38" s="64" t="s">
        <v>97</v>
      </c>
      <c r="C38" s="67" t="str">
        <f>IFERROR(VLOOKUP(C15,#REF!,23,FALSE),"")</f>
        <v/>
      </c>
      <c r="D38" s="67"/>
      <c r="E38" s="67"/>
      <c r="F38" s="67"/>
      <c r="G38" s="67"/>
    </row>
    <row r="39" spans="1:27" x14ac:dyDescent="0.25">
      <c r="A39" s="5"/>
      <c r="B39" s="64" t="s">
        <v>10</v>
      </c>
      <c r="C39" s="67" t="str">
        <f>IFERROR(VLOOKUP(C15,#REF!,24,FALSE),"")</f>
        <v/>
      </c>
      <c r="D39" s="67"/>
      <c r="E39" s="67"/>
      <c r="F39" s="67"/>
      <c r="G39" s="67"/>
    </row>
    <row r="40" spans="1:27" x14ac:dyDescent="0.25">
      <c r="A40" s="5"/>
      <c r="B40" s="7"/>
      <c r="C40" s="7"/>
      <c r="D40" s="4"/>
      <c r="E40" s="5"/>
      <c r="F40" s="5"/>
      <c r="G40" s="5"/>
    </row>
    <row r="41" spans="1:27" s="21" customFormat="1" ht="23.25" x14ac:dyDescent="0.35">
      <c r="A41" s="22">
        <v>5</v>
      </c>
      <c r="B41" s="71" t="s">
        <v>114</v>
      </c>
      <c r="C41" s="71"/>
      <c r="D41" s="71"/>
      <c r="E41" s="71"/>
      <c r="F41" s="71"/>
      <c r="G41" s="71"/>
    </row>
    <row r="42" spans="1:27" ht="15.75" customHeight="1" x14ac:dyDescent="0.25">
      <c r="A42" s="8"/>
      <c r="B42" s="75"/>
      <c r="C42" s="75"/>
      <c r="D42" s="75"/>
      <c r="E42" s="75"/>
      <c r="F42" s="75"/>
      <c r="G42" s="75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x14ac:dyDescent="0.25">
      <c r="A43" s="9"/>
      <c r="B43" s="23" t="s">
        <v>11</v>
      </c>
      <c r="C43" s="67" t="str">
        <f>IFERROR(VLOOKUP(C15,#REF!,25,FALSE),"")</f>
        <v/>
      </c>
      <c r="D43" s="67"/>
      <c r="E43" s="67"/>
      <c r="F43" s="67"/>
      <c r="G43" s="6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5.75" customHeight="1" x14ac:dyDescent="0.25">
      <c r="A44" s="9"/>
      <c r="B44" s="23" t="s">
        <v>12</v>
      </c>
      <c r="C44" s="67" t="str">
        <f>IFERROR(VLOOKUP(C15,#REF!,26,FALSE),"")</f>
        <v/>
      </c>
      <c r="D44" s="67"/>
      <c r="E44" s="67"/>
      <c r="F44" s="67"/>
      <c r="G44" s="6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5.75" customHeight="1" x14ac:dyDescent="0.25">
      <c r="A45" s="9"/>
      <c r="B45" s="23" t="s">
        <v>13</v>
      </c>
      <c r="C45" s="67" t="str">
        <f>IFERROR(VLOOKUP(C15,#REF!,27,FALSE),"")</f>
        <v/>
      </c>
      <c r="D45" s="67"/>
      <c r="E45" s="67"/>
      <c r="F45" s="67"/>
      <c r="G45" s="6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.75" customHeight="1" x14ac:dyDescent="0.25">
      <c r="A46" s="9"/>
      <c r="B46" s="23" t="s">
        <v>14</v>
      </c>
      <c r="C46" s="67" t="str">
        <f>IFERROR(VLOOKUP(C15,#REF!,28,FALSE),"")</f>
        <v/>
      </c>
      <c r="D46" s="67"/>
      <c r="E46" s="67"/>
      <c r="F46" s="67"/>
      <c r="G46" s="6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.75" customHeight="1" x14ac:dyDescent="0.25">
      <c r="A47" s="9"/>
      <c r="B47" s="23" t="s">
        <v>115</v>
      </c>
      <c r="C47" s="67" t="str">
        <f>IFERROR(VLOOKUP(C15,#REF!,29,FALSE),"")</f>
        <v/>
      </c>
      <c r="D47" s="67"/>
      <c r="E47" s="67"/>
      <c r="F47" s="67"/>
      <c r="G47" s="6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5.75" customHeight="1" x14ac:dyDescent="0.25">
      <c r="A48" s="9"/>
      <c r="B48" s="19"/>
      <c r="C48" s="10"/>
      <c r="D48" s="10"/>
      <c r="E48" s="10"/>
      <c r="F48" s="10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s="21" customFormat="1" ht="23.25" x14ac:dyDescent="0.35">
      <c r="A49" s="22">
        <v>6</v>
      </c>
      <c r="B49" s="71" t="s">
        <v>116</v>
      </c>
      <c r="C49" s="71"/>
      <c r="D49" s="71"/>
      <c r="E49" s="71"/>
      <c r="F49" s="71"/>
      <c r="G49" s="71"/>
    </row>
    <row r="50" spans="1:27" ht="15.75" customHeight="1" x14ac:dyDescent="0.25">
      <c r="A50" s="8"/>
      <c r="B50" s="20"/>
      <c r="C50" s="8"/>
      <c r="D50" s="10"/>
      <c r="E50" s="10"/>
      <c r="F50" s="10"/>
      <c r="G50" s="10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x14ac:dyDescent="0.25">
      <c r="A51" s="8"/>
      <c r="B51" s="23" t="s">
        <v>117</v>
      </c>
      <c r="C51" s="67" t="str">
        <f>IFERROR(VLOOKUP(C15,#REF!,30,FALSE),"")</f>
        <v/>
      </c>
      <c r="D51" s="67"/>
      <c r="E51" s="67"/>
      <c r="F51" s="67"/>
      <c r="G51" s="6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5.75" customHeight="1" x14ac:dyDescent="0.25">
      <c r="A52" s="8"/>
      <c r="B52" s="23" t="s">
        <v>118</v>
      </c>
      <c r="C52" s="67" t="str">
        <f>IFERROR(VLOOKUP(C15,#REF!,31,FALSE),"")</f>
        <v/>
      </c>
      <c r="D52" s="67"/>
      <c r="E52" s="67"/>
      <c r="F52" s="67"/>
      <c r="G52" s="6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5.75" customHeight="1" x14ac:dyDescent="0.25">
      <c r="A53" s="9"/>
      <c r="B53" s="23" t="s">
        <v>119</v>
      </c>
      <c r="C53" s="67" t="str">
        <f>IFERROR(VLOOKUP(C15,#REF!,32,FALSE),"")</f>
        <v/>
      </c>
      <c r="D53" s="67"/>
      <c r="E53" s="67"/>
      <c r="F53" s="67"/>
      <c r="G53" s="67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5.75" customHeight="1" x14ac:dyDescent="0.25">
      <c r="A54" s="9"/>
      <c r="B54" s="23" t="s">
        <v>15</v>
      </c>
      <c r="C54" s="67" t="str">
        <f>IFERROR(VLOOKUP(C15,#REF!,33,FALSE),"")</f>
        <v/>
      </c>
      <c r="D54" s="67"/>
      <c r="E54" s="67"/>
      <c r="F54" s="67"/>
      <c r="G54" s="6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5.75" customHeight="1" x14ac:dyDescent="0.25">
      <c r="A55" s="9"/>
      <c r="B55" s="11"/>
      <c r="C55" s="12"/>
      <c r="D55" s="12"/>
      <c r="E55" s="12"/>
      <c r="F55" s="12"/>
      <c r="G55" s="1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s="21" customFormat="1" ht="23.25" x14ac:dyDescent="0.35">
      <c r="A56" s="22">
        <v>7</v>
      </c>
      <c r="B56" s="71" t="s">
        <v>120</v>
      </c>
      <c r="C56" s="71"/>
      <c r="D56" s="71"/>
      <c r="E56" s="71"/>
      <c r="F56" s="71"/>
      <c r="G56" s="71"/>
    </row>
    <row r="57" spans="1:27" x14ac:dyDescent="0.25">
      <c r="A57" s="5"/>
      <c r="B57" s="7"/>
      <c r="C57" s="7"/>
      <c r="D57" s="4"/>
      <c r="E57" s="5"/>
      <c r="F57" s="5"/>
      <c r="G57" s="5"/>
    </row>
    <row r="58" spans="1:27" ht="30" customHeight="1" x14ac:dyDescent="0.25">
      <c r="A58" s="5"/>
      <c r="B58" s="24" t="s">
        <v>1</v>
      </c>
      <c r="C58" s="67" t="str">
        <f>IFERROR(VLOOKUP(C15,#REF!,35,FALSE),"")</f>
        <v/>
      </c>
      <c r="D58" s="67"/>
      <c r="E58" s="67"/>
      <c r="F58" s="67"/>
      <c r="G58" s="67"/>
    </row>
    <row r="59" spans="1:27" ht="45" customHeight="1" x14ac:dyDescent="0.25">
      <c r="A59" s="5"/>
      <c r="B59" s="24" t="s">
        <v>121</v>
      </c>
      <c r="C59" s="67" t="str">
        <f>IFERROR(VLOOKUP(C15,#REF!,37,FALSE),"")</f>
        <v/>
      </c>
      <c r="D59" s="67"/>
      <c r="E59" s="67"/>
      <c r="F59" s="67"/>
      <c r="G59" s="67"/>
    </row>
    <row r="60" spans="1:27" x14ac:dyDescent="0.25">
      <c r="A60" s="5"/>
      <c r="B60" s="7"/>
      <c r="C60" s="7"/>
      <c r="D60" s="4"/>
      <c r="E60" s="5"/>
      <c r="F60" s="5"/>
      <c r="G60" s="5"/>
    </row>
    <row r="61" spans="1:27" s="21" customFormat="1" ht="23.25" x14ac:dyDescent="0.35">
      <c r="A61" s="22">
        <v>8</v>
      </c>
      <c r="B61" s="71" t="s">
        <v>122</v>
      </c>
      <c r="C61" s="71"/>
      <c r="D61" s="71"/>
      <c r="E61" s="71"/>
      <c r="F61" s="71"/>
      <c r="G61" s="71"/>
    </row>
    <row r="62" spans="1:27" x14ac:dyDescent="0.25">
      <c r="A62" s="5"/>
      <c r="B62" s="7"/>
      <c r="C62" s="7"/>
      <c r="D62" s="4"/>
      <c r="E62" s="5"/>
      <c r="F62" s="5"/>
      <c r="G62" s="5"/>
    </row>
    <row r="63" spans="1:27" x14ac:dyDescent="0.25">
      <c r="A63" s="5"/>
      <c r="B63" s="24" t="s">
        <v>16</v>
      </c>
      <c r="C63" s="67" t="str">
        <f>IFERROR(VLOOKUP(C15,#REF!,38,FALSE),"")</f>
        <v/>
      </c>
      <c r="D63" s="67"/>
      <c r="E63" s="67"/>
      <c r="F63" s="67"/>
      <c r="G63" s="67"/>
    </row>
    <row r="64" spans="1:27" x14ac:dyDescent="0.25">
      <c r="A64" s="5"/>
      <c r="B64" s="24" t="s">
        <v>123</v>
      </c>
      <c r="C64" s="67" t="str">
        <f>IFERROR(VLOOKUP(C15,#REF!,39,FALSE),"")</f>
        <v/>
      </c>
      <c r="D64" s="67"/>
      <c r="E64" s="67"/>
      <c r="F64" s="67"/>
      <c r="G64" s="67"/>
    </row>
    <row r="65" spans="1:7" x14ac:dyDescent="0.25">
      <c r="A65" s="5"/>
      <c r="B65" s="24" t="s">
        <v>17</v>
      </c>
      <c r="C65" s="67" t="str">
        <f>IFERROR(VLOOKUP(C15,#REF!,40,FALSE),"")</f>
        <v/>
      </c>
      <c r="D65" s="67"/>
      <c r="E65" s="67"/>
      <c r="F65" s="67"/>
      <c r="G65" s="67"/>
    </row>
    <row r="66" spans="1:7" x14ac:dyDescent="0.25">
      <c r="A66" s="5"/>
      <c r="B66" s="24" t="s">
        <v>124</v>
      </c>
      <c r="C66" s="67" t="str">
        <f>IFERROR(VLOOKUP(C15,#REF!,41,FALSE),"")</f>
        <v/>
      </c>
      <c r="D66" s="67"/>
      <c r="E66" s="67"/>
      <c r="F66" s="67"/>
      <c r="G66" s="67"/>
    </row>
    <row r="67" spans="1:7" x14ac:dyDescent="0.25">
      <c r="A67" s="5"/>
      <c r="B67" s="24" t="s">
        <v>0</v>
      </c>
      <c r="C67" s="67" t="str">
        <f>IFERROR(VLOOKUP(C15,#REF!,42,FALSE),"")</f>
        <v/>
      </c>
      <c r="D67" s="67"/>
      <c r="E67" s="67"/>
      <c r="F67" s="67"/>
      <c r="G67" s="67"/>
    </row>
    <row r="68" spans="1:7" x14ac:dyDescent="0.25">
      <c r="A68" s="5"/>
      <c r="B68" s="24" t="s">
        <v>125</v>
      </c>
      <c r="C68" s="67" t="str">
        <f>IFERROR(VLOOKUP(C15,#REF!,43,FALSE),"")</f>
        <v/>
      </c>
      <c r="D68" s="67"/>
      <c r="E68" s="67"/>
      <c r="F68" s="67"/>
      <c r="G68" s="67"/>
    </row>
    <row r="69" spans="1:7" x14ac:dyDescent="0.25">
      <c r="A69" s="5"/>
      <c r="B69" s="24" t="s">
        <v>18</v>
      </c>
      <c r="C69" s="67" t="str">
        <f>IFERROR(VLOOKUP(C15,#REF!,44,FALSE),"")</f>
        <v/>
      </c>
      <c r="D69" s="67"/>
      <c r="E69" s="67"/>
      <c r="F69" s="67"/>
      <c r="G69" s="67"/>
    </row>
    <row r="70" spans="1:7" x14ac:dyDescent="0.25">
      <c r="A70" s="5"/>
      <c r="B70" s="24" t="s">
        <v>126</v>
      </c>
      <c r="C70" s="67" t="str">
        <f>IFERROR(VLOOKUP(C15,#REF!,45,FALSE),"")</f>
        <v/>
      </c>
      <c r="D70" s="67"/>
      <c r="E70" s="67"/>
      <c r="F70" s="67"/>
      <c r="G70" s="67"/>
    </row>
    <row r="71" spans="1:7" x14ac:dyDescent="0.25">
      <c r="A71" s="5"/>
      <c r="B71" s="7"/>
      <c r="C71" s="7"/>
      <c r="D71" s="4"/>
      <c r="E71" s="5"/>
      <c r="F71" s="5"/>
      <c r="G71" s="5"/>
    </row>
    <row r="72" spans="1:7" s="21" customFormat="1" ht="23.25" x14ac:dyDescent="0.35">
      <c r="A72" s="22">
        <v>9</v>
      </c>
      <c r="B72" s="71" t="s">
        <v>127</v>
      </c>
      <c r="C72" s="71"/>
      <c r="D72" s="71"/>
      <c r="E72" s="71"/>
      <c r="F72" s="71"/>
      <c r="G72" s="71"/>
    </row>
    <row r="73" spans="1:7" x14ac:dyDescent="0.25">
      <c r="A73" s="5"/>
      <c r="B73" s="7"/>
      <c r="C73" s="7"/>
      <c r="D73" s="4"/>
      <c r="E73" s="5"/>
      <c r="F73" s="5"/>
      <c r="G73" s="5"/>
    </row>
    <row r="74" spans="1:7" x14ac:dyDescent="0.25">
      <c r="A74" s="5"/>
      <c r="B74" s="24" t="s">
        <v>128</v>
      </c>
      <c r="C74" s="67"/>
      <c r="D74" s="67"/>
      <c r="E74" s="67"/>
      <c r="F74" s="67"/>
      <c r="G74" s="67"/>
    </row>
    <row r="75" spans="1:7" x14ac:dyDescent="0.25">
      <c r="A75" s="5"/>
      <c r="B75" s="24" t="s">
        <v>129</v>
      </c>
      <c r="C75" s="67"/>
      <c r="D75" s="67"/>
      <c r="E75" s="67"/>
      <c r="F75" s="67"/>
      <c r="G75" s="67"/>
    </row>
    <row r="76" spans="1:7" x14ac:dyDescent="0.25">
      <c r="A76" s="5"/>
      <c r="B76" s="24" t="s">
        <v>130</v>
      </c>
      <c r="C76" s="67"/>
      <c r="D76" s="67"/>
      <c r="E76" s="67"/>
      <c r="F76" s="67"/>
      <c r="G76" s="67"/>
    </row>
    <row r="77" spans="1:7" x14ac:dyDescent="0.25">
      <c r="A77" s="5"/>
      <c r="B77" s="5"/>
      <c r="C77" s="7"/>
      <c r="D77" s="5"/>
      <c r="E77" s="5"/>
      <c r="F77" s="5"/>
      <c r="G77" s="5"/>
    </row>
    <row r="78" spans="1:7" s="21" customFormat="1" ht="23.25" x14ac:dyDescent="0.35">
      <c r="A78" s="22">
        <v>10</v>
      </c>
      <c r="B78" s="71" t="s">
        <v>131</v>
      </c>
      <c r="C78" s="71"/>
      <c r="D78" s="71"/>
      <c r="E78" s="71"/>
      <c r="F78" s="71"/>
      <c r="G78" s="71"/>
    </row>
    <row r="79" spans="1:7" ht="17.25" x14ac:dyDescent="0.3">
      <c r="A79" s="2"/>
      <c r="B79" s="18"/>
      <c r="C79" s="13"/>
      <c r="D79" s="13"/>
      <c r="E79" s="13"/>
      <c r="F79" s="13"/>
      <c r="G79" s="13"/>
    </row>
    <row r="80" spans="1:7" ht="45" customHeight="1" x14ac:dyDescent="0.25">
      <c r="A80" s="5"/>
      <c r="B80" s="24" t="s">
        <v>19</v>
      </c>
      <c r="C80" s="67" t="str">
        <f>IFERROR(VLOOKUP(C15,#REF!,48,FALSE),"")</f>
        <v/>
      </c>
      <c r="D80" s="67"/>
      <c r="E80" s="67"/>
      <c r="F80" s="67"/>
      <c r="G80" s="67"/>
    </row>
    <row r="81" spans="1:7" x14ac:dyDescent="0.25">
      <c r="A81" s="5"/>
      <c r="B81" s="5"/>
      <c r="C81" s="7"/>
      <c r="D81" s="5"/>
      <c r="E81" s="5"/>
      <c r="F81" s="5"/>
      <c r="G81" s="5"/>
    </row>
    <row r="82" spans="1:7" x14ac:dyDescent="0.25">
      <c r="A82" s="5"/>
      <c r="B82" s="5"/>
      <c r="C82" s="7"/>
      <c r="D82" s="5"/>
      <c r="E82" s="5"/>
      <c r="F82" s="5"/>
      <c r="G82" s="5"/>
    </row>
    <row r="83" spans="1:7" x14ac:dyDescent="0.25">
      <c r="A83" s="5"/>
      <c r="B83" s="5"/>
      <c r="C83" s="7"/>
      <c r="D83" s="5"/>
      <c r="E83" s="5"/>
      <c r="F83" s="5"/>
      <c r="G83" s="5"/>
    </row>
    <row r="84" spans="1:7" x14ac:dyDescent="0.25">
      <c r="A84" s="5"/>
      <c r="B84" s="14"/>
      <c r="C84" s="7"/>
      <c r="D84" s="5"/>
      <c r="E84" s="5"/>
      <c r="F84" s="5"/>
      <c r="G84" s="5"/>
    </row>
    <row r="85" spans="1:7" x14ac:dyDescent="0.25">
      <c r="A85" s="5"/>
      <c r="B85" s="5"/>
      <c r="C85" s="14"/>
      <c r="D85" s="5"/>
      <c r="E85" s="5"/>
      <c r="F85" s="5"/>
      <c r="G85" s="5"/>
    </row>
    <row r="86" spans="1:7" x14ac:dyDescent="0.25">
      <c r="A86" s="5"/>
      <c r="B86" s="5"/>
      <c r="C86" s="14"/>
      <c r="D86" s="5"/>
      <c r="E86" s="5"/>
      <c r="F86" s="5"/>
      <c r="G86" s="5"/>
    </row>
    <row r="87" spans="1:7" x14ac:dyDescent="0.25">
      <c r="A87" s="5"/>
      <c r="B87" s="14"/>
      <c r="C87" s="4"/>
      <c r="D87" s="5"/>
      <c r="E87" s="5"/>
      <c r="F87" s="5"/>
      <c r="G87" s="5"/>
    </row>
    <row r="88" spans="1:7" x14ac:dyDescent="0.25">
      <c r="A88" s="5"/>
      <c r="B88" s="15"/>
      <c r="C88" s="4"/>
      <c r="D88" s="5"/>
      <c r="E88" s="5"/>
      <c r="F88" s="5"/>
      <c r="G88" s="5"/>
    </row>
  </sheetData>
  <dataConsolidate/>
  <mergeCells count="57">
    <mergeCell ref="C80:G80"/>
    <mergeCell ref="C69:G69"/>
    <mergeCell ref="C70:G70"/>
    <mergeCell ref="B72:G72"/>
    <mergeCell ref="C75:G75"/>
    <mergeCell ref="C76:G76"/>
    <mergeCell ref="B78:G78"/>
    <mergeCell ref="C74:G74"/>
    <mergeCell ref="C68:G68"/>
    <mergeCell ref="C53:G53"/>
    <mergeCell ref="C54:G54"/>
    <mergeCell ref="B56:G56"/>
    <mergeCell ref="C58:G58"/>
    <mergeCell ref="C59:G59"/>
    <mergeCell ref="B61:G61"/>
    <mergeCell ref="C63:G63"/>
    <mergeCell ref="C64:G64"/>
    <mergeCell ref="C65:G65"/>
    <mergeCell ref="C66:G66"/>
    <mergeCell ref="C67:G67"/>
    <mergeCell ref="C52:G52"/>
    <mergeCell ref="C38:G38"/>
    <mergeCell ref="C39:G39"/>
    <mergeCell ref="B41:G41"/>
    <mergeCell ref="B42:G42"/>
    <mergeCell ref="C43:G43"/>
    <mergeCell ref="C44:G44"/>
    <mergeCell ref="C45:G45"/>
    <mergeCell ref="C46:G46"/>
    <mergeCell ref="C47:G47"/>
    <mergeCell ref="B49:G49"/>
    <mergeCell ref="C51:G51"/>
    <mergeCell ref="C37:G37"/>
    <mergeCell ref="C22:G22"/>
    <mergeCell ref="B24:G24"/>
    <mergeCell ref="C26:G26"/>
    <mergeCell ref="C27:G27"/>
    <mergeCell ref="C28:G28"/>
    <mergeCell ref="C29:G29"/>
    <mergeCell ref="C30:G30"/>
    <mergeCell ref="C31:G31"/>
    <mergeCell ref="C32:G32"/>
    <mergeCell ref="C33:G33"/>
    <mergeCell ref="B35:G35"/>
    <mergeCell ref="A1:G2"/>
    <mergeCell ref="C21:G21"/>
    <mergeCell ref="A3:G3"/>
    <mergeCell ref="B6:G6"/>
    <mergeCell ref="B9:G9"/>
    <mergeCell ref="C11:G11"/>
    <mergeCell ref="B13:G13"/>
    <mergeCell ref="C15:G15"/>
    <mergeCell ref="C16:G16"/>
    <mergeCell ref="C17:G17"/>
    <mergeCell ref="C18:G18"/>
    <mergeCell ref="C19:G19"/>
    <mergeCell ref="C20:G20"/>
  </mergeCells>
  <dataValidations count="2">
    <dataValidation type="list" allowBlank="1" showInputMessage="1" showErrorMessage="1" sqref="C15:G15">
      <formula1>PROYECTOS</formula1>
    </dataValidation>
    <dataValidation type="list" allowBlank="1" showInputMessage="1" showErrorMessage="1" sqref="B9:G9 C74:G75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b X Q 4 U 5 y X E 8 a k A A A A 9 Q A A A B I A H A B D b 2 5 m a W c v U G F j a 2 F n Z S 5 4 b W w g o h g A K K A U A A A A A A A A A A A A A A A A A A A A A A A A A A A A h Y + x D o I w G I R f h X S n r d U Y J D 9 l Y J V o Y m J c m 1 K h E Y q h x f J u D j 6 S r y B G U T f H + + 4 u u b t f b 5 A O T R 1 c V G d 1 a x I 0 w x Q F y s i 2 0 K Z M U O + O Y Y R S D l s h T 6 J U w R g 2 N h 6 s T l D l 3 D k m x H u P / R y 3 X U k Y p T N y y N c 7 W a l G h N p Y J 4 x U 6 N M q / r c Q h / 1 r D G d 4 t c T R g m E K Z G K Q a / P 1 2 T j 3 6 f 5 A y P r a 9 Z 3 i y o b Z B s g k g b w v 8 A d Q S w M E F A A C A A g A b X Q 4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0 O F M o i k e 4 D g A A A B E A A A A T A B w A R m 9 y b X V s Y X M v U 2 V j d G l v b j E u b S C i G A A o o B Q A A A A A A A A A A A A A A A A A A A A A A A A A A A A r T k 0 u y c z P U w i G 0 I b W A F B L A Q I t A B Q A A g A I A G 1 0 O F O c l x P G p A A A A P U A A A A S A A A A A A A A A A A A A A A A A A A A A A B D b 2 5 m a W c v U G F j a 2 F n Z S 5 4 b W x Q S w E C L Q A U A A I A C A B t d D h T D 8 r p q 6 Q A A A D p A A A A E w A A A A A A A A A A A A A A A A D w A A A A W 0 N v b n R l b n R f V H l w Z X N d L n h t b F B L A Q I t A B Q A A g A I A G 1 0 O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w 6 k I s O l / S Z F q / b O S s q 8 A A A A A A A I A A A A A A B B m A A A A A Q A A I A A A A H n C s D Z R k / p t G 6 V b Q k Y x m k W J I 4 + l r t A C Q D U a f l r 9 + E M l A A A A A A 6 A A A A A A g A A I A A A A K A j Y L k D o g K 5 5 f p 9 a 1 z W x 8 c s X Y C q 1 Z G w 4 K k C a y c / G n f z U A A A A B X d p Z W U T 6 4 G Q W o 5 D d M l b m J N W G A V 4 V d 0 z h C 5 t H U G h V o R F O V w T q 5 n 5 b U 3 + n 4 N 1 g 0 I a S y r Y N p H v j C r 9 B M X A X N x Z n / W O + A 4 y r i 3 J L Q x G 5 b y u + 1 R Q A A A A M A x D D D K t 0 e z 7 Z n w D Q j X Q Q y r s 0 x j 5 A T t P + w m U 1 w L K n d o q 7 d a O q 5 p v M G 7 Z V R j + G G v A D 0 7 A 6 b h P v v d S T L k a l V 9 O q E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BC524-9D5C-45D9-A35B-1DECAA4FE590}"/>
</file>

<file path=customXml/itemProps2.xml><?xml version="1.0" encoding="utf-8"?>
<ds:datastoreItem xmlns:ds="http://schemas.openxmlformats.org/officeDocument/2006/customXml" ds:itemID="{15C08123-0C44-46F5-B866-210548A4BE39}"/>
</file>

<file path=customXml/itemProps3.xml><?xml version="1.0" encoding="utf-8"?>
<ds:datastoreItem xmlns:ds="http://schemas.openxmlformats.org/officeDocument/2006/customXml" ds:itemID="{3D01934A-7737-4D93-B735-2C012A8E06D0}"/>
</file>

<file path=customXml/itemProps4.xml><?xml version="1.0" encoding="utf-8"?>
<ds:datastoreItem xmlns:ds="http://schemas.openxmlformats.org/officeDocument/2006/customXml" ds:itemID="{064F54C8-8792-40D5-8790-E6A75631B9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PROPUESTA</vt:lpstr>
      <vt:lpstr>PROPUESTA PLAN OPERATIVO</vt:lpstr>
      <vt:lpstr>Plantilla_Salida_Información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Huertas</dc:creator>
  <cp:keywords/>
  <dc:description/>
  <cp:lastModifiedBy>Angie Katherine Torres Rojas</cp:lastModifiedBy>
  <cp:revision/>
  <dcterms:created xsi:type="dcterms:W3CDTF">2021-09-23T22:14:49Z</dcterms:created>
  <dcterms:modified xsi:type="dcterms:W3CDTF">2022-09-08T21:10:40Z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0x010100B975B6B737F09742A5E699A954EF177E</vt:lpwstr>
  </property>
</Properties>
</file>