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2"/>
  </bookViews>
  <sheets>
    <sheet name="Reconocimiento" sheetId="1" r:id="rId1"/>
    <sheet name="Gráfico" sheetId="2" r:id="rId2"/>
    <sheet name="Media" sheetId="5" r:id="rId3"/>
    <sheet name="Crédito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53" i="1"/>
  <c r="I51" i="1"/>
  <c r="I47" i="1"/>
  <c r="I45" i="1"/>
  <c r="I43" i="1"/>
  <c r="I39" i="1"/>
  <c r="I37" i="1"/>
  <c r="I35" i="1"/>
  <c r="I31" i="1"/>
  <c r="I29" i="1"/>
  <c r="I27" i="1"/>
  <c r="I23" i="1"/>
  <c r="I21" i="1"/>
  <c r="I19" i="1"/>
  <c r="I14" i="1"/>
  <c r="I12" i="1"/>
  <c r="I10" i="1"/>
  <c r="J55" i="1"/>
  <c r="L55" i="1" s="1"/>
  <c r="J53" i="1"/>
  <c r="L53" i="1" s="1"/>
  <c r="J51" i="1"/>
  <c r="L51" i="1" s="1"/>
  <c r="J47" i="1"/>
  <c r="J45" i="1"/>
  <c r="L45" i="1" s="1"/>
  <c r="J43" i="1"/>
  <c r="L43" i="1" s="1"/>
  <c r="J39" i="1"/>
  <c r="J37" i="1"/>
  <c r="L37" i="1" s="1"/>
  <c r="J35" i="1"/>
  <c r="L35" i="1" s="1"/>
  <c r="J31" i="1"/>
  <c r="L31" i="1" s="1"/>
  <c r="J29" i="1"/>
  <c r="L29" i="1" s="1"/>
  <c r="J27" i="1"/>
  <c r="J23" i="1"/>
  <c r="L23" i="1" s="1"/>
  <c r="J21" i="1"/>
  <c r="L21" i="1" s="1"/>
  <c r="J19" i="1"/>
  <c r="J14" i="1"/>
  <c r="L14" i="1" s="1"/>
  <c r="J12" i="1"/>
  <c r="L12" i="1" s="1"/>
  <c r="A12" i="1"/>
  <c r="A14" i="1" s="1"/>
  <c r="J10" i="1"/>
  <c r="L10" i="1" s="1"/>
  <c r="L27" i="1" l="1"/>
  <c r="L47" i="1"/>
  <c r="L19" i="1"/>
  <c r="L39" i="1"/>
  <c r="A21" i="1"/>
  <c r="A23" i="1" s="1"/>
  <c r="A27" i="1" s="1"/>
  <c r="A29" i="1" s="1"/>
  <c r="A31" i="1" s="1"/>
  <c r="A37" i="1" s="1"/>
  <c r="A39" i="1" s="1"/>
  <c r="A45" i="1" s="1"/>
  <c r="A47" i="1" s="1"/>
  <c r="A51" i="1" s="1"/>
  <c r="A53" i="1" s="1"/>
  <c r="A55" i="1" s="1"/>
  <c r="K29" i="1"/>
  <c r="K31" i="1"/>
  <c r="K35" i="1"/>
  <c r="K21" i="1"/>
  <c r="K47" i="1"/>
  <c r="K10" i="1"/>
  <c r="K12" i="1"/>
  <c r="K23" i="1"/>
  <c r="K19" i="1"/>
  <c r="K37" i="1" l="1"/>
  <c r="K45" i="1"/>
  <c r="K27" i="1"/>
  <c r="C5" i="5" s="1"/>
  <c r="D5" i="5" s="1"/>
  <c r="K14" i="1"/>
  <c r="K55" i="1"/>
  <c r="K53" i="1"/>
  <c r="K51" i="1"/>
  <c r="K39" i="1"/>
  <c r="K43" i="1"/>
  <c r="C4" i="5"/>
  <c r="D4" i="5" s="1"/>
  <c r="C6" i="5" l="1"/>
  <c r="D6" i="5" s="1"/>
  <c r="C8" i="5"/>
  <c r="D8" i="5" s="1"/>
  <c r="C3" i="5"/>
  <c r="D3" i="5" s="1"/>
  <c r="C7" i="5"/>
  <c r="D7" i="5" s="1"/>
</calcChain>
</file>

<file path=xl/sharedStrings.xml><?xml version="1.0" encoding="utf-8"?>
<sst xmlns="http://schemas.openxmlformats.org/spreadsheetml/2006/main" count="81" uniqueCount="63">
  <si>
    <t>Qué es Gestión de Información?</t>
  </si>
  <si>
    <r>
      <rPr>
        <sz val="10"/>
        <rFont val="Arial"/>
        <family val="2"/>
      </rPr>
      <t xml:space="preserve">Plantilla adaptada y traducida por </t>
    </r>
    <r>
      <rPr>
        <b/>
        <sz val="10"/>
        <rFont val="Arial"/>
        <family val="2"/>
      </rPr>
      <t>Elastic Heads</t>
    </r>
    <r>
      <rPr>
        <sz val="10"/>
        <rFont val="Arial"/>
        <family val="2"/>
      </rPr>
      <t xml:space="preserve"> para evaluar la usabilidad de páginas web basada en http://www.uxforthemasses.com/usability-reviews/
Para poder usar esta plantilla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tienes que crear una copia de este documento - Archivo/Hacer una copia</t>
    </r>
  </si>
  <si>
    <t>Seleccionar</t>
  </si>
  <si>
    <t>SeleccionarCatCat</t>
  </si>
  <si>
    <t>Muy baja</t>
  </si>
  <si>
    <t>Puntuación</t>
  </si>
  <si>
    <t>Comentarios</t>
  </si>
  <si>
    <t>Baja</t>
  </si>
  <si>
    <t>Moderada</t>
  </si>
  <si>
    <t>El Consultor plantea las preguntas con el fin de crear inquietud y conciencia sobre cómo la persona entrevistada, visualiza el tema de Gestión de Información</t>
  </si>
  <si>
    <t>N/A = no aplicable o no se puede evaluar</t>
  </si>
  <si>
    <t>Opcional: añade una descripción breve que fundamente la puntuación elegida, como una descripción de los problemas encontrados, ejemplos de buenas prácticas y el impacto en su Área</t>
  </si>
  <si>
    <t>Buena</t>
  </si>
  <si>
    <t>1. Planeación Estratégica</t>
  </si>
  <si>
    <t>Ponderación 
(sobre of 5)</t>
  </si>
  <si>
    <t>Ponderación - Porcentaje</t>
  </si>
  <si>
    <t>Valoración
(0 - 5)</t>
  </si>
  <si>
    <t>Puntaje</t>
  </si>
  <si>
    <t>Sobre</t>
  </si>
  <si>
    <t>Excelente</t>
  </si>
  <si>
    <t>N/A</t>
  </si>
  <si>
    <t>En cuanto a la producción de su información misional, cómo considera la idea de realizar la alineación con el Plan Nacional de Desarrollo?</t>
  </si>
  <si>
    <t>En cuanto a la producción de su información misional, cómo considera la idea de realizar la alineación con el Plan de Desarrollo Sectorial?</t>
  </si>
  <si>
    <t>En cuanto a la producción de su información misional, cómo considera la idea de realizar la alineación con el Plan de Desarrollo Institucional?</t>
  </si>
  <si>
    <t>2. Arquitectura Empresarial</t>
  </si>
  <si>
    <t>Qué nivel de participación ha tenido en la consolidación del inventario de activos de información?</t>
  </si>
  <si>
    <t>Como calificaría la participación en la definición de los datos que son prioritarios y fundamentales de la  UPME?</t>
  </si>
  <si>
    <t xml:space="preserve">Tiene una clara identificación de las fuentes de información que necesita/utiliza en sus actividades, planes y proyectos? </t>
  </si>
  <si>
    <t>3. Gobierno de Datos</t>
  </si>
  <si>
    <t xml:space="preserve">Podría indicar el nivel de aplicación de técnicas de análisis (analítica) que se ha implementado en su área?
</t>
  </si>
  <si>
    <t xml:space="preserve">Qué opina del nivel de calidad de la información que produce/procesa/dispone en su área?
</t>
  </si>
  <si>
    <t>4. Sistemas de Información</t>
  </si>
  <si>
    <t>Podría indicar la integración de su información a algún sistema de información consolidado?</t>
  </si>
  <si>
    <t xml:space="preserve">En cuanto a los sistemas de información de su área, en qué nivel atiende sus necesidades de manejo de información y generación de reportes para el cumplimiento de su misión?
</t>
  </si>
  <si>
    <t xml:space="preserve">En su área en qué nivel han identificado las oportunidades de integrar sus sistemas con otros sistemas de la UPME?
</t>
  </si>
  <si>
    <t>5. Infraestructura de Datos Geoespaciales - IDE</t>
  </si>
  <si>
    <t xml:space="preserve">Qué nivel de manejo de información geográfica se realiza en su área?
</t>
  </si>
  <si>
    <t xml:space="preserve">Qué nivel de conocimiento tiene sobre la implementación de la base de datos geográfica y las opciones de análisis espacial?
</t>
  </si>
  <si>
    <t>Qué nivel de integración puede tener sus datos estadísticos con información geográfica (mapas)?</t>
  </si>
  <si>
    <t>6. Investigación, Desarrollo e Innovación (I+D+i)</t>
  </si>
  <si>
    <t xml:space="preserve">En qué nivel considera que su área conoce herramientas de investigación, desarrollo o innovación para mejorar sus procesos y el manejo de información?
</t>
  </si>
  <si>
    <t xml:space="preserve">En qué nivel considera que su área conoce las tecnologías geoespaciales para mejorar sus procesos y el manejo de información?
</t>
  </si>
  <si>
    <t xml:space="preserve">En qué nivel considera que su área conoce las tecnologías de transformación digital (4 Revolución Industrial) para mejorar sus procesos y el manejo de información?
</t>
  </si>
  <si>
    <t>Categoría</t>
  </si>
  <si>
    <t>Posible</t>
  </si>
  <si>
    <t>Obtenido</t>
  </si>
  <si>
    <t>Porcentaje</t>
  </si>
  <si>
    <t>Columna1</t>
  </si>
  <si>
    <t>Pilar</t>
  </si>
  <si>
    <t>P E</t>
  </si>
  <si>
    <t>Planeación Estratégica</t>
  </si>
  <si>
    <t>A E</t>
  </si>
  <si>
    <t>Arquitectura Empresarial</t>
  </si>
  <si>
    <t>G D</t>
  </si>
  <si>
    <t>Gobierno de Datos</t>
  </si>
  <si>
    <t>S I</t>
  </si>
  <si>
    <t>Sistemas de Información</t>
  </si>
  <si>
    <t>IDE</t>
  </si>
  <si>
    <t>Infraestructura de Datos Geoespaciales</t>
  </si>
  <si>
    <t>I+D+i</t>
  </si>
  <si>
    <t>Investigación, Desarrollo e Innovación</t>
  </si>
  <si>
    <t>Basada en http://www.uxforthemasses.com/usability-reviews/</t>
  </si>
  <si>
    <t xml:space="preserve">Podría indicar conocimiento/perspectiva sobre las políticas de datos que debe aplicar en sus labores?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</si>
</sst>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>
    <font>
      <sz val="10"/>
      <color rgb="FF000000"/>
      <name val="Arial"/>
    </font>
    <font>
      <sz val="18"/>
      <color rgb="FFFFFF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80"/>
      <name val="Bliss 2 regular"/>
    </font>
    <font>
      <b/>
      <sz val="16"/>
      <color rgb="FF808080"/>
      <name val="Arial"/>
      <family val="2"/>
    </font>
    <font>
      <b/>
      <sz val="16"/>
      <color rgb="FF000080"/>
      <name val="Arial"/>
      <family val="2"/>
    </font>
    <font>
      <sz val="8"/>
      <name val="Arial"/>
      <family val="2"/>
    </font>
    <font>
      <sz val="10"/>
      <color rgb="FFC0C0C0"/>
      <name val="Arial"/>
      <family val="2"/>
    </font>
    <font>
      <sz val="10"/>
      <color rgb="FF80808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rgb="FFFFFFFF"/>
      <name val="Consolas"/>
      <family val="2"/>
    </font>
    <font>
      <sz val="10"/>
      <color rgb="FF000000"/>
      <name val="Consolas"/>
      <family val="2"/>
    </font>
    <font>
      <sz val="10"/>
      <name val="Bliss 2 medium"/>
    </font>
    <font>
      <sz val="10"/>
      <color rgb="FFFFFFFF"/>
      <name val="-webkit-standard"/>
    </font>
    <font>
      <sz val="10"/>
      <color rgb="FF000000"/>
      <name val="-webkit-standard"/>
    </font>
    <font>
      <sz val="18"/>
      <color rgb="FF333333"/>
      <name val="Inconsolata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rgb="FFFFFFFF"/>
      <name val="Arial"/>
      <family val="2"/>
    </font>
    <font>
      <b/>
      <sz val="24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9" tint="0.39997558519241921"/>
        <bgColor rgb="FFF3F3F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rgb="FFF3F3F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5"/>
        <bgColor rgb="FF666666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86">
    <xf numFmtId="0" fontId="0" fillId="0" borderId="0" xfId="0"/>
    <xf numFmtId="0" fontId="3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3" borderId="0" xfId="0" applyFont="1" applyFill="1"/>
    <xf numFmtId="0" fontId="13" fillId="3" borderId="0" xfId="0" applyFont="1" applyFill="1"/>
    <xf numFmtId="0" fontId="14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3" fillId="3" borderId="0" xfId="0" applyFont="1" applyFill="1" applyAlignment="1">
      <alignment vertical="top" wrapText="1"/>
    </xf>
    <xf numFmtId="0" fontId="8" fillId="0" borderId="0" xfId="0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8" fillId="0" borderId="0" xfId="0" applyFont="1" applyAlignment="1">
      <alignment horizontal="right"/>
    </xf>
    <xf numFmtId="0" fontId="2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/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9" fontId="8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0" fontId="2" fillId="3" borderId="0" xfId="0" applyNumberFormat="1" applyFont="1" applyFill="1"/>
    <xf numFmtId="0" fontId="0" fillId="10" borderId="0" xfId="0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4" fillId="12" borderId="1" xfId="0" applyFont="1" applyFill="1" applyBorder="1"/>
    <xf numFmtId="0" fontId="23" fillId="12" borderId="1" xfId="0" applyFont="1" applyFill="1" applyBorder="1" applyAlignment="1">
      <alignment horizontal="left"/>
    </xf>
    <xf numFmtId="0" fontId="1" fillId="12" borderId="1" xfId="0" applyFont="1" applyFill="1" applyBorder="1"/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0" fontId="22" fillId="13" borderId="1" xfId="0" applyFont="1" applyFill="1" applyBorder="1" applyAlignment="1">
      <alignment horizontal="center" vertical="center"/>
    </xf>
    <xf numFmtId="43" fontId="22" fillId="14" borderId="1" xfId="1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43" fontId="2" fillId="9" borderId="1" xfId="1" applyFont="1" applyFill="1" applyBorder="1" applyAlignment="1">
      <alignment horizontal="center"/>
    </xf>
    <xf numFmtId="10" fontId="2" fillId="9" borderId="1" xfId="0" applyNumberFormat="1" applyFont="1" applyFill="1" applyBorder="1" applyAlignment="1">
      <alignment horizontal="center"/>
    </xf>
    <xf numFmtId="0" fontId="0" fillId="9" borderId="1" xfId="0" applyFill="1" applyBorder="1"/>
    <xf numFmtId="0" fontId="2" fillId="15" borderId="1" xfId="0" applyFont="1" applyFill="1" applyBorder="1"/>
    <xf numFmtId="0" fontId="2" fillId="15" borderId="1" xfId="0" applyFont="1" applyFill="1" applyBorder="1" applyAlignment="1">
      <alignment horizontal="center"/>
    </xf>
    <xf numFmtId="43" fontId="2" fillId="15" borderId="1" xfId="1" applyFont="1" applyFill="1" applyBorder="1" applyAlignment="1">
      <alignment horizontal="center"/>
    </xf>
    <xf numFmtId="10" fontId="2" fillId="15" borderId="1" xfId="0" applyNumberFormat="1" applyFont="1" applyFill="1" applyBorder="1" applyAlignment="1">
      <alignment horizontal="center"/>
    </xf>
    <xf numFmtId="0" fontId="0" fillId="15" borderId="1" xfId="0" applyFill="1" applyBorder="1"/>
    <xf numFmtId="0" fontId="0" fillId="0" borderId="0" xfId="0" applyAlignment="1">
      <alignment horizontal="center"/>
    </xf>
    <xf numFmtId="0" fontId="21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  <xf numFmtId="0" fontId="21" fillId="8" borderId="0" xfId="0" applyFont="1" applyFill="1" applyAlignment="1"/>
    <xf numFmtId="0" fontId="2" fillId="2" borderId="0" xfId="0" applyFont="1" applyFill="1" applyAlignment="1">
      <alignment vertical="top" wrapText="1"/>
    </xf>
    <xf numFmtId="0" fontId="0" fillId="0" borderId="0" xfId="0" applyAlignment="1"/>
    <xf numFmtId="0" fontId="5" fillId="0" borderId="0" xfId="0" applyFont="1" applyAlignment="1">
      <alignment vertical="top"/>
    </xf>
    <xf numFmtId="0" fontId="20" fillId="7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0" fontId="0" fillId="6" borderId="0" xfId="0" applyFill="1" applyAlignment="1"/>
    <xf numFmtId="0" fontId="2" fillId="4" borderId="0" xfId="0" applyFont="1" applyFill="1" applyAlignment="1"/>
  </cellXfs>
  <cellStyles count="2">
    <cellStyle name="Millares" xfId="1" builtinId="3"/>
    <cellStyle name="Normal" xfId="0" builtinId="0"/>
  </cellStyles>
  <dxfs count="8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bgColor theme="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Roboto"/>
              </a:defRPr>
            </a:pPr>
            <a:r>
              <a:rPr lang="es-CO" sz="2000" b="0">
                <a:solidFill>
                  <a:srgbClr val="000000"/>
                </a:solidFill>
                <a:latin typeface="Roboto"/>
              </a:rPr>
              <a:t>Porcentaje de reconocimiento - Gestión</a:t>
            </a:r>
            <a:r>
              <a:rPr lang="es-CO" sz="2000" b="0" baseline="0">
                <a:solidFill>
                  <a:srgbClr val="000000"/>
                </a:solidFill>
                <a:latin typeface="Roboto"/>
              </a:rPr>
              <a:t> de Información</a:t>
            </a:r>
            <a:endParaRPr lang="es-CO" sz="2000" b="0">
              <a:solidFill>
                <a:srgbClr val="000000"/>
              </a:solidFill>
              <a:latin typeface="Roboto"/>
            </a:endParaRPr>
          </a:p>
        </c:rich>
      </c:tx>
      <c:layout>
        <c:manualLayout>
          <c:xMode val="edge"/>
          <c:yMode val="edge"/>
          <c:x val="3.4734239802224974E-2"/>
          <c:y val="0.05"/>
        </c:manualLayout>
      </c:layout>
      <c:overlay val="0"/>
    </c:title>
    <c:autoTitleDeleted val="0"/>
    <c:plotArea>
      <c:layout>
        <c:manualLayout>
          <c:xMode val="edge"/>
          <c:yMode val="edge"/>
          <c:x val="7.6960309777347538E-2"/>
          <c:y val="0.19180074375954159"/>
          <c:w val="0.92303969022265242"/>
          <c:h val="0.6595601738632052"/>
        </c:manualLayout>
      </c:layout>
      <c:radarChart>
        <c:radarStyle val="marker"/>
        <c:varyColors val="1"/>
        <c:ser>
          <c:idx val="0"/>
          <c:order val="0"/>
          <c:tx>
            <c:strRef>
              <c:f>Media!$D$2</c:f>
              <c:strCache>
                <c:ptCount val="1"/>
                <c:pt idx="0">
                  <c:v>Porcentaje</c:v>
                </c:pt>
              </c:strCache>
            </c:strRef>
          </c:tx>
          <c:spPr>
            <a:ln w="19050" cmpd="sng">
              <a:solidFill>
                <a:srgbClr val="9900FF"/>
              </a:solidFill>
            </a:ln>
          </c:spPr>
          <c:marker>
            <c:symbol val="circle"/>
            <c:size val="7"/>
            <c:spPr>
              <a:solidFill>
                <a:srgbClr val="9900FF"/>
              </a:solidFill>
              <a:ln cmpd="sng">
                <a:solidFill>
                  <a:srgbClr val="9900FF"/>
                </a:solidFill>
              </a:ln>
            </c:spPr>
          </c:marker>
          <c:cat>
            <c:strRef>
              <c:f>Media!$A$3:$A$8</c:f>
              <c:strCache>
                <c:ptCount val="6"/>
                <c:pt idx="0">
                  <c:v>P E</c:v>
                </c:pt>
                <c:pt idx="1">
                  <c:v>A E</c:v>
                </c:pt>
                <c:pt idx="2">
                  <c:v>G D</c:v>
                </c:pt>
                <c:pt idx="3">
                  <c:v>S I</c:v>
                </c:pt>
                <c:pt idx="4">
                  <c:v>IDE</c:v>
                </c:pt>
                <c:pt idx="5">
                  <c:v>I+D+i</c:v>
                </c:pt>
              </c:strCache>
            </c:strRef>
          </c:cat>
          <c:val>
            <c:numRef>
              <c:f>Media!$D$3:$D$8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6-46C7-A804-79A76225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8376"/>
        <c:axId val="230177200"/>
      </c:radarChart>
      <c:catAx>
        <c:axId val="230178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30177200"/>
        <c:crosses val="autoZero"/>
        <c:auto val="1"/>
        <c:lblAlgn val="ctr"/>
        <c:lblOffset val="100"/>
        <c:noMultiLvlLbl val="1"/>
      </c:catAx>
      <c:valAx>
        <c:axId val="23017720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3017837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5</xdr:row>
      <xdr:rowOff>76200</xdr:rowOff>
    </xdr:from>
    <xdr:ext cx="219075" cy="2190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1346200</xdr:colOff>
      <xdr:row>1</xdr:row>
      <xdr:rowOff>99219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3AAAAD3-A859-FA6D-48D2-B1C5E91BD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100" cy="95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705725" cy="51625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14111</xdr:rowOff>
    </xdr:from>
    <xdr:to>
      <xdr:col>0</xdr:col>
      <xdr:colOff>1552222</xdr:colOff>
      <xdr:row>1</xdr:row>
      <xdr:rowOff>82903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F9F424D-32A7-16BA-D0AB-8EFCE5CB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1"/>
          <a:ext cx="1552222" cy="873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0</xdr:rowOff>
    </xdr:from>
    <xdr:to>
      <xdr:col>0</xdr:col>
      <xdr:colOff>1422400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FFB1588-27EF-047B-E07C-29CD36EE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0"/>
          <a:ext cx="1320800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2:F8" totalsRowShown="0" headerRowDxfId="6" tableBorderDxfId="5">
  <autoFilter ref="A2:F8"/>
  <tableColumns count="6">
    <tableColumn id="1" name="Categoría" dataDxfId="4"/>
    <tableColumn id="2" name="Posible" dataDxfId="3"/>
    <tableColumn id="3" name="Obtenido" dataDxfId="2"/>
    <tableColumn id="4" name="Porcentaje" dataDxfId="1">
      <calculatedColumnFormula>(C3/B3)</calculatedColumnFormula>
    </tableColumn>
    <tableColumn id="5" name="Columna1" dataDxfId="0"/>
    <tableColumn id="6" name="Pilar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opLeftCell="A27" workbookViewId="0">
      <selection activeCell="A7" sqref="A7:M9"/>
    </sheetView>
  </sheetViews>
  <sheetFormatPr baseColWidth="10" defaultColWidth="14.42578125" defaultRowHeight="15" customHeight="1"/>
  <cols>
    <col min="1" max="1" width="4.42578125" customWidth="1"/>
    <col min="2" max="2" width="60.28515625" customWidth="1"/>
    <col min="3" max="3" width="4.42578125" customWidth="1"/>
    <col min="4" max="4" width="13.85546875" customWidth="1"/>
    <col min="5" max="5" width="3" customWidth="1"/>
    <col min="6" max="6" width="51.28515625" customWidth="1"/>
    <col min="7" max="7" width="2.140625" customWidth="1"/>
    <col min="8" max="8" width="12.140625" hidden="1" customWidth="1"/>
    <col min="9" max="9" width="12.140625" customWidth="1"/>
    <col min="10" max="10" width="10" customWidth="1"/>
    <col min="11" max="11" width="8" customWidth="1"/>
    <col min="12" max="12" width="10.140625" hidden="1" customWidth="1"/>
    <col min="13" max="13" width="24.42578125" customWidth="1"/>
    <col min="14" max="14" width="27.42578125" customWidth="1"/>
    <col min="15" max="15" width="28.42578125" customWidth="1"/>
    <col min="16" max="16" width="40.42578125" customWidth="1"/>
    <col min="17" max="17" width="8" customWidth="1"/>
    <col min="18" max="18" width="19.140625" customWidth="1"/>
    <col min="19" max="44" width="8" customWidth="1"/>
  </cols>
  <sheetData>
    <row r="1" spans="1:44" ht="66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44" ht="39" customHeight="1">
      <c r="A2" s="55" t="s">
        <v>0</v>
      </c>
      <c r="B2" s="56"/>
      <c r="C2" s="57"/>
      <c r="D2" s="57"/>
      <c r="E2" s="57"/>
      <c r="F2" s="57"/>
      <c r="G2" s="79" t="s">
        <v>1</v>
      </c>
      <c r="H2" s="80"/>
      <c r="I2" s="80"/>
      <c r="J2" s="80"/>
      <c r="K2" s="80"/>
      <c r="L2" s="80"/>
      <c r="M2" s="80"/>
      <c r="N2" s="1" t="s">
        <v>2</v>
      </c>
      <c r="O2" s="2">
        <v>0</v>
      </c>
      <c r="P2" s="3" t="s">
        <v>3</v>
      </c>
      <c r="Q2" s="3"/>
      <c r="R2" s="3"/>
      <c r="S2" s="3"/>
      <c r="T2" s="3"/>
      <c r="U2" s="3"/>
      <c r="V2" s="3"/>
      <c r="W2" s="3"/>
    </row>
    <row r="3" spans="1:44" ht="5.25" customHeight="1">
      <c r="B3" s="4"/>
      <c r="C3" s="5"/>
      <c r="D3" s="5"/>
      <c r="E3" s="4"/>
      <c r="F3" s="4"/>
      <c r="G3" s="80"/>
      <c r="H3" s="80"/>
      <c r="I3" s="80"/>
      <c r="J3" s="80"/>
      <c r="K3" s="80"/>
      <c r="L3" s="80"/>
      <c r="M3" s="80"/>
      <c r="N3" s="6" t="s">
        <v>4</v>
      </c>
      <c r="O3" s="7">
        <v>1</v>
      </c>
      <c r="P3" s="3"/>
      <c r="Q3" s="3"/>
      <c r="R3" s="3"/>
      <c r="S3" s="3"/>
      <c r="T3" s="3"/>
      <c r="U3" s="3"/>
      <c r="V3" s="3"/>
      <c r="W3" s="3"/>
    </row>
    <row r="4" spans="1:44" ht="24" customHeight="1">
      <c r="A4" s="81"/>
      <c r="B4" s="80"/>
      <c r="C4" s="8"/>
      <c r="D4" s="9" t="s">
        <v>5</v>
      </c>
      <c r="E4" s="10"/>
      <c r="F4" s="11" t="s">
        <v>6</v>
      </c>
      <c r="G4" s="80"/>
      <c r="H4" s="80"/>
      <c r="I4" s="80"/>
      <c r="J4" s="80"/>
      <c r="K4" s="80"/>
      <c r="L4" s="80"/>
      <c r="M4" s="80"/>
      <c r="N4" s="6" t="s">
        <v>7</v>
      </c>
      <c r="O4" s="12">
        <v>2</v>
      </c>
      <c r="P4" s="1"/>
      <c r="Q4" s="1"/>
      <c r="R4" s="1"/>
      <c r="S4" s="1"/>
      <c r="T4" s="1"/>
      <c r="U4" s="1"/>
      <c r="V4" s="1"/>
      <c r="W4" s="1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1:44" ht="21.75" customHeight="1">
      <c r="A5" s="13"/>
      <c r="B5" s="10"/>
      <c r="C5" s="8"/>
      <c r="D5" s="14"/>
      <c r="E5" s="10"/>
      <c r="F5" s="15"/>
      <c r="G5" s="80"/>
      <c r="H5" s="80"/>
      <c r="I5" s="80"/>
      <c r="J5" s="80"/>
      <c r="K5" s="80"/>
      <c r="L5" s="80"/>
      <c r="M5" s="80"/>
      <c r="N5" s="6" t="s">
        <v>8</v>
      </c>
      <c r="O5" s="12">
        <v>3</v>
      </c>
      <c r="P5" s="1"/>
      <c r="Q5" s="1"/>
      <c r="R5" s="1"/>
      <c r="S5" s="1"/>
      <c r="T5" s="1"/>
      <c r="U5" s="1"/>
      <c r="V5" s="1"/>
      <c r="W5" s="1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1:44" ht="36.75" customHeight="1">
      <c r="B6" s="58" t="s">
        <v>9</v>
      </c>
      <c r="C6" s="16"/>
      <c r="D6" s="58" t="s">
        <v>10</v>
      </c>
      <c r="E6" s="16"/>
      <c r="F6" s="58" t="s">
        <v>11</v>
      </c>
      <c r="G6" s="80"/>
      <c r="H6" s="80"/>
      <c r="I6" s="80"/>
      <c r="J6" s="80"/>
      <c r="K6" s="80"/>
      <c r="L6" s="80"/>
      <c r="M6" s="80"/>
      <c r="N6" s="6" t="s">
        <v>12</v>
      </c>
      <c r="O6" s="12">
        <v>4</v>
      </c>
      <c r="P6" s="1"/>
      <c r="Q6" s="1"/>
      <c r="R6" s="1"/>
      <c r="S6" s="1"/>
      <c r="T6" s="1"/>
      <c r="U6" s="1"/>
      <c r="V6" s="1"/>
      <c r="W6" s="1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1:44" ht="23.25" customHeight="1">
      <c r="A7" s="82" t="s">
        <v>13</v>
      </c>
      <c r="B7" s="78"/>
      <c r="C7" s="78"/>
      <c r="D7" s="78"/>
      <c r="E7" s="78"/>
      <c r="F7" s="78"/>
      <c r="G7" s="78"/>
      <c r="H7" s="83" t="s">
        <v>14</v>
      </c>
      <c r="I7" s="77" t="s">
        <v>15</v>
      </c>
      <c r="J7" s="77" t="s">
        <v>16</v>
      </c>
      <c r="K7" s="76" t="s">
        <v>17</v>
      </c>
      <c r="L7" s="76" t="s">
        <v>18</v>
      </c>
      <c r="M7" s="77"/>
      <c r="N7" s="6" t="s">
        <v>19</v>
      </c>
      <c r="O7" s="12">
        <v>5</v>
      </c>
      <c r="P7" s="1"/>
      <c r="Q7" s="1"/>
      <c r="R7" s="1"/>
      <c r="S7" s="1"/>
      <c r="T7" s="1"/>
      <c r="U7" s="1"/>
      <c r="V7" s="1"/>
      <c r="W7" s="1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1:44" ht="18" customHeight="1">
      <c r="A8" s="78"/>
      <c r="B8" s="78"/>
      <c r="C8" s="78"/>
      <c r="D8" s="78"/>
      <c r="E8" s="78"/>
      <c r="F8" s="78"/>
      <c r="G8" s="78"/>
      <c r="H8" s="84"/>
      <c r="I8" s="78"/>
      <c r="J8" s="78"/>
      <c r="K8" s="78"/>
      <c r="L8" s="76"/>
      <c r="M8" s="78"/>
      <c r="N8" s="6" t="s">
        <v>20</v>
      </c>
      <c r="O8" s="12">
        <v>0</v>
      </c>
      <c r="P8" s="1"/>
      <c r="Q8" s="1"/>
      <c r="R8" s="1"/>
      <c r="S8" s="1"/>
      <c r="T8" s="1"/>
      <c r="U8" s="1"/>
      <c r="V8" s="1"/>
      <c r="W8" s="1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1:44" ht="14.25" customHeight="1" thickBot="1">
      <c r="A9" s="78"/>
      <c r="B9" s="78"/>
      <c r="C9" s="78"/>
      <c r="D9" s="78"/>
      <c r="E9" s="78"/>
      <c r="F9" s="78"/>
      <c r="G9" s="78"/>
      <c r="H9" s="84"/>
      <c r="I9" s="78"/>
      <c r="J9" s="78"/>
      <c r="K9" s="78"/>
      <c r="L9" s="76"/>
      <c r="M9" s="78"/>
      <c r="N9" s="1"/>
      <c r="O9" s="12"/>
      <c r="P9" s="1"/>
      <c r="Q9" s="1"/>
      <c r="R9" s="1"/>
      <c r="S9" s="1"/>
      <c r="T9" s="1"/>
      <c r="U9" s="1"/>
      <c r="V9" s="1"/>
      <c r="W9" s="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</row>
    <row r="10" spans="1:44" ht="39.75" customHeight="1" thickBot="1">
      <c r="A10" s="17">
        <v>1</v>
      </c>
      <c r="B10" s="59" t="s">
        <v>21</v>
      </c>
      <c r="C10" s="19"/>
      <c r="D10" s="20" t="s">
        <v>2</v>
      </c>
      <c r="E10" s="19"/>
      <c r="F10" s="21"/>
      <c r="G10" s="19"/>
      <c r="H10" s="22">
        <v>5</v>
      </c>
      <c r="I10" s="23">
        <f>H10/($H$10+$H$12+$H$14)</f>
        <v>0.35714285714285715</v>
      </c>
      <c r="J10" s="22">
        <f>VLOOKUP(D10,N2:O10,2,FALSE)</f>
        <v>0</v>
      </c>
      <c r="K10" s="54">
        <f>J10*I10</f>
        <v>0</v>
      </c>
      <c r="L10" s="22">
        <f>IF(J10=0,0,I10*MAX(O3:O9))</f>
        <v>0</v>
      </c>
      <c r="M10" s="25"/>
      <c r="N10" s="1"/>
      <c r="O10" s="12"/>
      <c r="P10" s="1"/>
      <c r="Q10" s="1"/>
      <c r="R10" s="1"/>
      <c r="S10" s="1"/>
      <c r="T10" s="1"/>
      <c r="U10" s="1"/>
      <c r="V10" s="1"/>
      <c r="W10" s="2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" customHeight="1" thickBot="1">
      <c r="A11" s="17"/>
      <c r="B11" s="18"/>
      <c r="C11" s="19"/>
      <c r="D11" s="28"/>
      <c r="E11" s="19"/>
      <c r="F11" s="19"/>
      <c r="G11" s="19"/>
      <c r="H11" s="22"/>
      <c r="I11" s="23"/>
      <c r="J11" s="22"/>
      <c r="K11" s="24"/>
      <c r="L11" s="22"/>
      <c r="M11" s="29"/>
      <c r="N11" s="1"/>
      <c r="O11" s="1"/>
      <c r="P11" s="1"/>
      <c r="Q11" s="1"/>
      <c r="R11" s="1"/>
      <c r="S11" s="1"/>
      <c r="T11" s="1"/>
      <c r="U11" s="1"/>
      <c r="V11" s="1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39.75" customHeight="1" thickBot="1">
      <c r="A12" s="17">
        <f>A10+1</f>
        <v>2</v>
      </c>
      <c r="B12" s="59" t="s">
        <v>22</v>
      </c>
      <c r="C12" s="19"/>
      <c r="D12" s="20" t="s">
        <v>2</v>
      </c>
      <c r="E12" s="19"/>
      <c r="F12" s="21"/>
      <c r="G12" s="19"/>
      <c r="H12" s="22">
        <v>5</v>
      </c>
      <c r="I12" s="23">
        <f>H12/($H$10+$H$12+$H$14)</f>
        <v>0.35714285714285715</v>
      </c>
      <c r="J12" s="22">
        <f>VLOOKUP(D12,N2:O10,2,FALSE)</f>
        <v>0</v>
      </c>
      <c r="K12" s="53">
        <f>J12*I12</f>
        <v>0</v>
      </c>
      <c r="L12" s="22">
        <f>IF(J12=0,0,I12*MAX(O3:O9))</f>
        <v>0</v>
      </c>
      <c r="M12" s="29"/>
      <c r="N12" s="1"/>
      <c r="O12" s="1"/>
      <c r="P12" s="1"/>
      <c r="Q12" s="1"/>
      <c r="R12" s="1"/>
      <c r="S12" s="1"/>
      <c r="T12" s="1"/>
      <c r="U12" s="1"/>
      <c r="V12" s="1"/>
      <c r="W12" s="30"/>
      <c r="X12" s="31"/>
      <c r="Y12" s="32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2" customHeight="1" thickBot="1">
      <c r="A13" s="17"/>
      <c r="B13" s="18"/>
      <c r="C13" s="19"/>
      <c r="D13" s="28"/>
      <c r="E13" s="19"/>
      <c r="F13" s="19"/>
      <c r="G13" s="19"/>
      <c r="H13" s="22"/>
      <c r="I13" s="23"/>
      <c r="J13" s="22"/>
      <c r="K13" s="24"/>
      <c r="L13" s="22"/>
      <c r="M13" s="29"/>
      <c r="N13" s="1"/>
      <c r="O13" s="1"/>
      <c r="P13" s="33"/>
      <c r="Q13" s="1"/>
      <c r="R13" s="1"/>
      <c r="S13" s="1"/>
      <c r="T13" s="1"/>
      <c r="U13" s="1"/>
      <c r="V13" s="1"/>
      <c r="W13" s="1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</row>
    <row r="14" spans="1:44" ht="39.75" customHeight="1" thickBot="1">
      <c r="A14" s="17">
        <f>A12+1</f>
        <v>3</v>
      </c>
      <c r="B14" s="59" t="s">
        <v>23</v>
      </c>
      <c r="C14" s="19"/>
      <c r="D14" s="20" t="s">
        <v>2</v>
      </c>
      <c r="E14" s="19"/>
      <c r="F14" s="21"/>
      <c r="G14" s="19"/>
      <c r="H14" s="22">
        <v>4</v>
      </c>
      <c r="I14" s="23">
        <f>H14/($H$10+$H$12+$H$14)</f>
        <v>0.2857142857142857</v>
      </c>
      <c r="J14" s="22">
        <f>VLOOKUP(D14,N2:O10,2,FALSE)</f>
        <v>0</v>
      </c>
      <c r="K14" s="24">
        <f>J14*I14</f>
        <v>0</v>
      </c>
      <c r="L14" s="22">
        <f>IF(J14=0,0,I14*MAX(O3:O9))</f>
        <v>0</v>
      </c>
      <c r="M14" s="29"/>
      <c r="N14" s="1"/>
      <c r="O14" s="1"/>
      <c r="P14" s="33"/>
      <c r="Q14" s="1"/>
      <c r="R14" s="1"/>
      <c r="S14" s="1"/>
      <c r="T14" s="1"/>
      <c r="U14" s="1"/>
      <c r="V14" s="1"/>
      <c r="W14" s="1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</row>
    <row r="15" spans="1:44" ht="12" customHeight="1">
      <c r="A15" s="17"/>
      <c r="B15" s="18"/>
      <c r="C15" s="19"/>
      <c r="D15" s="28"/>
      <c r="E15" s="19"/>
      <c r="F15" s="19"/>
      <c r="G15" s="19"/>
      <c r="H15" s="22"/>
      <c r="I15" s="23"/>
      <c r="J15" s="22"/>
      <c r="K15" s="24"/>
      <c r="L15" s="22"/>
      <c r="M15" s="29"/>
      <c r="N15" s="1"/>
      <c r="O15" s="1"/>
      <c r="P15" s="33"/>
      <c r="Q15" s="1"/>
      <c r="R15" s="1"/>
      <c r="S15" s="1"/>
      <c r="T15" s="1"/>
      <c r="U15" s="1"/>
      <c r="V15" s="1"/>
      <c r="W15" s="1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</row>
    <row r="16" spans="1:44" ht="12" customHeight="1">
      <c r="A16" s="82" t="s">
        <v>24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1"/>
      <c r="O16" s="1"/>
      <c r="P16" s="33"/>
      <c r="Q16" s="1"/>
      <c r="R16" s="1"/>
      <c r="S16" s="1"/>
      <c r="T16" s="1"/>
      <c r="U16" s="1"/>
      <c r="V16" s="1"/>
      <c r="W16" s="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</row>
    <row r="17" spans="1:44" ht="15.75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1"/>
      <c r="O17" s="1"/>
      <c r="P17" s="1"/>
      <c r="Q17" s="1"/>
      <c r="R17" s="1"/>
      <c r="S17" s="1"/>
      <c r="T17" s="1"/>
      <c r="U17" s="1"/>
      <c r="V17" s="1"/>
      <c r="W17" s="1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</row>
    <row r="18" spans="1:44" ht="19.5" customHeight="1" thickBo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pans="1:44" ht="39.75" customHeight="1" thickBot="1">
      <c r="A19" s="36">
        <v>4</v>
      </c>
      <c r="B19" s="60" t="s">
        <v>25</v>
      </c>
      <c r="C19" s="4"/>
      <c r="D19" s="20" t="s">
        <v>2</v>
      </c>
      <c r="E19" s="4"/>
      <c r="F19" s="38"/>
      <c r="G19" s="4"/>
      <c r="H19" s="22">
        <v>3</v>
      </c>
      <c r="I19" s="23">
        <f>H19/($H$19+$H$21+$H$23)</f>
        <v>0.3</v>
      </c>
      <c r="J19" s="22">
        <f>VLOOKUP(D19,N2:O10,2,FALSE)</f>
        <v>0</v>
      </c>
      <c r="K19" s="24">
        <f>J19*I19</f>
        <v>0</v>
      </c>
      <c r="L19" s="22">
        <f>IF(J19=0,0,I19*MAX(O3:O9))</f>
        <v>0</v>
      </c>
      <c r="M19" s="29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</row>
    <row r="20" spans="1:44" ht="12" customHeight="1" thickBot="1">
      <c r="A20" s="36"/>
      <c r="B20" s="37"/>
      <c r="C20" s="4"/>
      <c r="D20" s="28"/>
      <c r="E20" s="4"/>
      <c r="F20" s="4"/>
      <c r="G20" s="4"/>
      <c r="H20" s="34"/>
      <c r="I20" s="35"/>
      <c r="J20" s="22"/>
      <c r="K20" s="39"/>
      <c r="L20" s="34"/>
      <c r="M20" s="29"/>
      <c r="N20" s="40"/>
      <c r="O20" s="40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</row>
    <row r="21" spans="1:44" ht="39.75" customHeight="1" thickBot="1">
      <c r="A21" s="36">
        <f>A19+1</f>
        <v>5</v>
      </c>
      <c r="B21" s="60" t="s">
        <v>26</v>
      </c>
      <c r="C21" s="4"/>
      <c r="D21" s="20" t="s">
        <v>2</v>
      </c>
      <c r="E21" s="4"/>
      <c r="F21" s="38"/>
      <c r="G21" s="4"/>
      <c r="H21" s="22">
        <v>4</v>
      </c>
      <c r="I21" s="23">
        <f>H21/($H$19+$H$21+$H$23)</f>
        <v>0.4</v>
      </c>
      <c r="J21" s="22">
        <f>VLOOKUP(D21,N2:O10,2,FALSE)</f>
        <v>0</v>
      </c>
      <c r="K21" s="24">
        <f>J21*I21</f>
        <v>0</v>
      </c>
      <c r="L21" s="22">
        <f>IF(J21=0,0,I21*MAX(O3:O9))</f>
        <v>0</v>
      </c>
      <c r="M21" s="29"/>
      <c r="N21" s="40"/>
      <c r="O21" s="40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</row>
    <row r="22" spans="1:44" ht="12" customHeight="1" thickBot="1">
      <c r="A22" s="36"/>
      <c r="B22" s="37"/>
      <c r="C22" s="4"/>
      <c r="D22" s="4"/>
      <c r="E22" s="4"/>
      <c r="F22" s="4"/>
      <c r="G22" s="41"/>
      <c r="H22" s="23"/>
      <c r="I22" s="22"/>
      <c r="J22" s="24"/>
      <c r="K22" s="22"/>
      <c r="L22" s="29"/>
      <c r="M22" s="37"/>
      <c r="N22" s="40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</row>
    <row r="23" spans="1:44" ht="39.75" customHeight="1" thickBot="1">
      <c r="A23" s="36">
        <f>A21+1</f>
        <v>6</v>
      </c>
      <c r="B23" s="60" t="s">
        <v>27</v>
      </c>
      <c r="C23" s="4"/>
      <c r="D23" s="20" t="s">
        <v>2</v>
      </c>
      <c r="E23" s="4"/>
      <c r="F23" s="38"/>
      <c r="G23" s="4"/>
      <c r="H23" s="22">
        <v>3</v>
      </c>
      <c r="I23" s="23">
        <f>H23/($H$19+$H$21+$H$23)</f>
        <v>0.3</v>
      </c>
      <c r="J23" s="22">
        <f>VLOOKUP(D23,N2:O10,2,FALSE)</f>
        <v>0</v>
      </c>
      <c r="K23" s="24">
        <f>J23*I23</f>
        <v>0</v>
      </c>
      <c r="L23" s="22">
        <f>IF(J23=0,0,I23*MAX(O3:O9))</f>
        <v>0</v>
      </c>
      <c r="M23" s="29"/>
      <c r="N23" s="40"/>
      <c r="O23" s="40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</row>
    <row r="24" spans="1:44" ht="12" customHeight="1">
      <c r="A24" s="82" t="s">
        <v>28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40"/>
      <c r="O24" s="40"/>
      <c r="P24" s="40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</row>
    <row r="25" spans="1:44" ht="15.75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40"/>
      <c r="O25" s="40"/>
      <c r="P25" s="40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4" ht="14.25" customHeight="1" thickBo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40"/>
      <c r="O26" s="40"/>
      <c r="P26" s="40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ht="39.75" customHeight="1" thickBot="1">
      <c r="A27" s="36">
        <f>A23+1</f>
        <v>7</v>
      </c>
      <c r="B27" s="60" t="s">
        <v>62</v>
      </c>
      <c r="C27" s="4"/>
      <c r="D27" s="20" t="s">
        <v>2</v>
      </c>
      <c r="E27" s="4"/>
      <c r="F27" s="38"/>
      <c r="G27" s="4"/>
      <c r="H27" s="22">
        <v>2</v>
      </c>
      <c r="I27" s="23">
        <f>H27/($H$27+$H$29+$H$31)</f>
        <v>0.22222222222222221</v>
      </c>
      <c r="J27" s="22">
        <f>VLOOKUP(D27,N2:O10,2,FALSE)</f>
        <v>0</v>
      </c>
      <c r="K27" s="24">
        <f>J27*I27</f>
        <v>0</v>
      </c>
      <c r="L27" s="22">
        <f>IF(J27=0,0,I27*MAX(O3:O9))</f>
        <v>0</v>
      </c>
      <c r="M27" s="29"/>
      <c r="N27" s="40"/>
      <c r="O27" s="40"/>
      <c r="P27" s="40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ht="12" customHeight="1" thickBot="1">
      <c r="A28" s="36"/>
      <c r="B28" s="37"/>
      <c r="C28" s="4"/>
      <c r="D28" s="28"/>
      <c r="E28" s="4"/>
      <c r="F28" s="4"/>
      <c r="G28" s="4"/>
      <c r="H28" s="34"/>
      <c r="I28" s="35"/>
      <c r="J28" s="22"/>
      <c r="K28" s="39"/>
      <c r="L28" s="34"/>
      <c r="M28" s="29"/>
      <c r="N28" s="42"/>
      <c r="O28" s="42"/>
      <c r="P28" s="42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ht="39.75" customHeight="1" thickBot="1">
      <c r="A29" s="36">
        <f>A27+1</f>
        <v>8</v>
      </c>
      <c r="B29" s="60" t="s">
        <v>29</v>
      </c>
      <c r="C29" s="4"/>
      <c r="D29" s="20" t="s">
        <v>2</v>
      </c>
      <c r="E29" s="4"/>
      <c r="F29" s="38"/>
      <c r="G29" s="4"/>
      <c r="H29" s="22">
        <v>4</v>
      </c>
      <c r="I29" s="23">
        <f>H29/($H$27+$H$29+$H$31)</f>
        <v>0.44444444444444442</v>
      </c>
      <c r="J29" s="22">
        <f>VLOOKUP(D29,N2:O10,2,FALSE)</f>
        <v>0</v>
      </c>
      <c r="K29" s="24">
        <f>J29*I29</f>
        <v>0</v>
      </c>
      <c r="L29" s="22">
        <f>IF(J29=0,0,I29*MAX(O3:O9))</f>
        <v>0</v>
      </c>
      <c r="M29" s="29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ht="12" customHeight="1" thickBot="1">
      <c r="A30" s="36"/>
      <c r="B30" s="37"/>
      <c r="C30" s="4"/>
      <c r="D30" s="4"/>
      <c r="E30" s="4"/>
      <c r="F30" s="4"/>
      <c r="G30" s="41"/>
      <c r="H30" s="23"/>
      <c r="I30" s="22"/>
      <c r="J30" s="24"/>
      <c r="K30" s="22"/>
      <c r="L30" s="29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ht="39.75" customHeight="1" thickBot="1">
      <c r="A31" s="36">
        <f>A29+1</f>
        <v>9</v>
      </c>
      <c r="B31" s="60" t="s">
        <v>30</v>
      </c>
      <c r="C31" s="4"/>
      <c r="D31" s="20" t="s">
        <v>2</v>
      </c>
      <c r="E31" s="4"/>
      <c r="F31" s="38"/>
      <c r="G31" s="4"/>
      <c r="H31" s="22">
        <v>3</v>
      </c>
      <c r="I31" s="23">
        <f>H31/($H$27+$H$29+$H$31)</f>
        <v>0.33333333333333331</v>
      </c>
      <c r="J31" s="22">
        <f>VLOOKUP(D31,N2:O10,2,FALSE)</f>
        <v>0</v>
      </c>
      <c r="K31" s="24">
        <f>J31*I31</f>
        <v>0</v>
      </c>
      <c r="L31" s="22">
        <f>IF(J31=0,0,I31*MAX(O3:O9))</f>
        <v>0</v>
      </c>
      <c r="M31" s="29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ht="12" customHeight="1">
      <c r="A32" s="82" t="s">
        <v>31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ht="15.7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ht="14.25" customHeight="1" thickBot="1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ht="39.75" customHeight="1" thickBot="1">
      <c r="A35" s="36">
        <v>10</v>
      </c>
      <c r="B35" s="60" t="s">
        <v>32</v>
      </c>
      <c r="C35" s="4"/>
      <c r="D35" s="20" t="s">
        <v>2</v>
      </c>
      <c r="E35" s="4"/>
      <c r="F35" s="38"/>
      <c r="G35" s="4"/>
      <c r="H35" s="22">
        <v>4</v>
      </c>
      <c r="I35" s="23">
        <f>H35/($H$35+$H$37+$H$39)</f>
        <v>0.4</v>
      </c>
      <c r="J35" s="22">
        <f>VLOOKUP(D35,N2:O10,2,FALSE)</f>
        <v>0</v>
      </c>
      <c r="K35" s="24">
        <f>J35*I35</f>
        <v>0</v>
      </c>
      <c r="L35" s="22">
        <f>IF(J35=0,0,I35*MAX(O3:O9))</f>
        <v>0</v>
      </c>
      <c r="M35" s="29"/>
      <c r="N35" s="45"/>
      <c r="O35" s="45"/>
      <c r="P35" s="45"/>
      <c r="Q35" s="45"/>
      <c r="R35" s="52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ht="12" customHeight="1" thickBot="1">
      <c r="A36" s="36"/>
      <c r="B36" s="37"/>
      <c r="C36" s="4"/>
      <c r="D36" s="28"/>
      <c r="E36" s="4"/>
      <c r="F36" s="4"/>
      <c r="G36" s="4"/>
      <c r="H36" s="22"/>
      <c r="I36" s="23"/>
      <c r="J36" s="22"/>
      <c r="K36" s="24"/>
      <c r="L36" s="22"/>
      <c r="M36" s="29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ht="39.75" customHeight="1" thickBot="1">
      <c r="A37" s="36">
        <f>A35+1</f>
        <v>11</v>
      </c>
      <c r="B37" s="60" t="s">
        <v>33</v>
      </c>
      <c r="C37" s="4"/>
      <c r="D37" s="20" t="s">
        <v>2</v>
      </c>
      <c r="E37" s="4"/>
      <c r="F37" s="38"/>
      <c r="G37" s="4"/>
      <c r="H37" s="22">
        <v>4</v>
      </c>
      <c r="I37" s="23">
        <f>H37/($H$35+$H$37+$H$39)</f>
        <v>0.4</v>
      </c>
      <c r="J37" s="22">
        <f>VLOOKUP(D37,N2:O10,2,FALSE)</f>
        <v>0</v>
      </c>
      <c r="K37" s="24">
        <f>J37*I37</f>
        <v>0</v>
      </c>
      <c r="L37" s="22">
        <f>IF(J37=0,0,I37*MAX(O3:O9))</f>
        <v>0</v>
      </c>
      <c r="M37" s="29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ht="12" customHeight="1" thickBot="1">
      <c r="A38" s="36"/>
      <c r="B38" s="37"/>
      <c r="C38" s="4"/>
      <c r="D38" s="28"/>
      <c r="E38" s="4"/>
      <c r="F38" s="4"/>
      <c r="G38" s="4"/>
      <c r="H38" s="22"/>
      <c r="I38" s="23"/>
      <c r="J38" s="22"/>
      <c r="K38" s="24"/>
      <c r="L38" s="22"/>
      <c r="M38" s="29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ht="39.75" customHeight="1" thickBot="1">
      <c r="A39" s="36">
        <f>A37+1</f>
        <v>12</v>
      </c>
      <c r="B39" s="60" t="s">
        <v>34</v>
      </c>
      <c r="C39" s="4"/>
      <c r="D39" s="20" t="s">
        <v>2</v>
      </c>
      <c r="E39" s="4"/>
      <c r="F39" s="38"/>
      <c r="G39" s="4"/>
      <c r="H39" s="22">
        <v>2</v>
      </c>
      <c r="I39" s="23">
        <f>H39/($H$35+$H$37+$H$39)</f>
        <v>0.2</v>
      </c>
      <c r="J39" s="22">
        <f>VLOOKUP(D39,N2:O10,2,FALSE)</f>
        <v>0</v>
      </c>
      <c r="K39" s="24">
        <f>J39*I39</f>
        <v>0</v>
      </c>
      <c r="L39" s="22">
        <f>IF(J39=0,0,I39*MAX(O3:O9))</f>
        <v>0</v>
      </c>
      <c r="M39" s="29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ht="12" customHeight="1">
      <c r="A40" s="82" t="s">
        <v>35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ht="15.7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ht="14.25" customHeight="1" thickBo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ht="39.75" customHeight="1" thickBot="1">
      <c r="A43" s="36">
        <v>13</v>
      </c>
      <c r="B43" s="60" t="s">
        <v>36</v>
      </c>
      <c r="C43" s="4"/>
      <c r="D43" s="20" t="s">
        <v>2</v>
      </c>
      <c r="E43" s="4"/>
      <c r="F43" s="38"/>
      <c r="G43" s="4"/>
      <c r="H43" s="22">
        <v>4</v>
      </c>
      <c r="I43" s="23">
        <f>H43/($H$43+$H$45+$H$47)</f>
        <v>0.5</v>
      </c>
      <c r="J43" s="22">
        <f>VLOOKUP(D43,N2:O10,2,FALSE)</f>
        <v>0</v>
      </c>
      <c r="K43" s="24">
        <f>J43*I43</f>
        <v>0</v>
      </c>
      <c r="L43" s="22">
        <f>IF(J43=0,0,I43*MAX(O3:O9))</f>
        <v>0</v>
      </c>
      <c r="M43" s="29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ht="14.25" customHeight="1" thickBot="1">
      <c r="A44" s="43"/>
      <c r="B44" s="43"/>
      <c r="C44" s="43"/>
      <c r="D44" s="43"/>
      <c r="E44" s="43"/>
      <c r="F44" s="43"/>
      <c r="G44" s="43"/>
      <c r="H44" s="44"/>
      <c r="I44" s="44"/>
      <c r="J44" s="44"/>
      <c r="K44" s="44"/>
      <c r="L44" s="44"/>
      <c r="M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</row>
    <row r="45" spans="1:44" ht="39.75" customHeight="1" thickBot="1">
      <c r="A45" s="36">
        <f>A43+1</f>
        <v>14</v>
      </c>
      <c r="B45" s="60" t="s">
        <v>37</v>
      </c>
      <c r="C45" s="4"/>
      <c r="D45" s="20" t="s">
        <v>2</v>
      </c>
      <c r="E45" s="4"/>
      <c r="F45" s="38"/>
      <c r="G45" s="4"/>
      <c r="H45" s="22">
        <v>3</v>
      </c>
      <c r="I45" s="23">
        <f>H45/($H$43+$H$45+$H$47)</f>
        <v>0.375</v>
      </c>
      <c r="J45" s="22">
        <f>VLOOKUP(D45,N2:O10,2,FALSE)</f>
        <v>0</v>
      </c>
      <c r="K45" s="24">
        <f>J45*I45</f>
        <v>0</v>
      </c>
      <c r="L45" s="22">
        <f>IF(J45=0,0,I45*MAX(O3:O9))</f>
        <v>0</v>
      </c>
      <c r="M45" s="29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ht="12" customHeight="1" thickBot="1">
      <c r="A46" s="43"/>
      <c r="B46" s="40"/>
      <c r="C46" s="45"/>
      <c r="D46" s="46"/>
      <c r="E46" s="45"/>
      <c r="F46" s="45"/>
      <c r="G46" s="45"/>
      <c r="H46" s="47"/>
      <c r="I46" s="48"/>
      <c r="J46" s="47"/>
      <c r="K46" s="49"/>
      <c r="L46" s="47"/>
      <c r="M46" s="29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ht="39.75" customHeight="1" thickBot="1">
      <c r="A47" s="36">
        <f>A45+1</f>
        <v>15</v>
      </c>
      <c r="B47" s="60" t="s">
        <v>38</v>
      </c>
      <c r="C47" s="4"/>
      <c r="D47" s="20" t="s">
        <v>2</v>
      </c>
      <c r="E47" s="4"/>
      <c r="F47" s="38"/>
      <c r="G47" s="4"/>
      <c r="H47" s="22">
        <v>1</v>
      </c>
      <c r="I47" s="23">
        <f>H47/($H$43+$H$45+$H$47)</f>
        <v>0.125</v>
      </c>
      <c r="J47" s="22">
        <f>VLOOKUP(D47,N2:O10,2,FALSE)</f>
        <v>0</v>
      </c>
      <c r="K47" s="24">
        <f>J47*I47</f>
        <v>0</v>
      </c>
      <c r="L47" s="22">
        <f>IF(J47=0,0,I47*MAX(O3:O9))</f>
        <v>0</v>
      </c>
      <c r="M47" s="29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ht="12" customHeight="1">
      <c r="A48" s="82" t="s">
        <v>39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ht="15.7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ht="14.25" customHeight="1" thickBo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ht="39.75" customHeight="1" thickBot="1">
      <c r="A51" s="36">
        <f>A47+1</f>
        <v>16</v>
      </c>
      <c r="B51" s="60" t="s">
        <v>40</v>
      </c>
      <c r="C51" s="4"/>
      <c r="D51" s="20" t="s">
        <v>2</v>
      </c>
      <c r="E51" s="4"/>
      <c r="F51" s="38"/>
      <c r="G51" s="4"/>
      <c r="H51" s="22">
        <v>3</v>
      </c>
      <c r="I51" s="23">
        <f>H51/($H$51+$H$53+$H$55)</f>
        <v>0.42857142857142855</v>
      </c>
      <c r="J51" s="22">
        <f>VLOOKUP(D51,N2:O10,2,FALSE)</f>
        <v>0</v>
      </c>
      <c r="K51" s="24">
        <f>J51*I51</f>
        <v>0</v>
      </c>
      <c r="L51" s="22">
        <f>IF(J51=0,0,I51*MAX(O3:O9))</f>
        <v>0</v>
      </c>
      <c r="M51" s="29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ht="12" customHeight="1" thickBot="1">
      <c r="A52" s="43"/>
      <c r="B52" s="40"/>
      <c r="C52" s="45"/>
      <c r="D52" s="46"/>
      <c r="E52" s="45"/>
      <c r="F52" s="45"/>
      <c r="G52" s="45"/>
      <c r="H52" s="47"/>
      <c r="I52" s="48"/>
      <c r="J52" s="47"/>
      <c r="K52" s="49"/>
      <c r="L52" s="47"/>
      <c r="M52" s="29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ht="39.75" customHeight="1" thickBot="1">
      <c r="A53" s="36">
        <f>A51+1</f>
        <v>17</v>
      </c>
      <c r="B53" s="60" t="s">
        <v>41</v>
      </c>
      <c r="C53" s="4"/>
      <c r="D53" s="20" t="s">
        <v>2</v>
      </c>
      <c r="E53" s="4"/>
      <c r="F53" s="38"/>
      <c r="G53" s="4"/>
      <c r="H53" s="22">
        <v>2</v>
      </c>
      <c r="I53" s="23">
        <f>H53/($H$51+$H$53+$H$55)</f>
        <v>0.2857142857142857</v>
      </c>
      <c r="J53" s="22">
        <f>VLOOKUP(D53,N2:O10,2,FALSE)</f>
        <v>0</v>
      </c>
      <c r="K53" s="24">
        <f>J53*I53</f>
        <v>0</v>
      </c>
      <c r="L53" s="22">
        <f>IF(J53=0,0,I53*MAX(O3:O9))</f>
        <v>0</v>
      </c>
      <c r="M53" s="29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ht="12" customHeight="1" thickBot="1">
      <c r="A54" s="43"/>
      <c r="B54" s="40"/>
      <c r="C54" s="45"/>
      <c r="D54" s="46"/>
      <c r="E54" s="45"/>
      <c r="F54" s="45"/>
      <c r="G54" s="45"/>
      <c r="H54" s="47"/>
      <c r="I54" s="48"/>
      <c r="J54" s="47"/>
      <c r="K54" s="49"/>
      <c r="L54" s="47"/>
      <c r="M54" s="29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ht="39.75" customHeight="1" thickBot="1">
      <c r="A55" s="36">
        <f>A53+1</f>
        <v>18</v>
      </c>
      <c r="B55" s="60" t="s">
        <v>42</v>
      </c>
      <c r="C55" s="4"/>
      <c r="D55" s="20" t="s">
        <v>2</v>
      </c>
      <c r="E55" s="4"/>
      <c r="F55" s="38"/>
      <c r="G55" s="4"/>
      <c r="H55" s="22">
        <v>2</v>
      </c>
      <c r="I55" s="23">
        <f>H55/($H$51+$H$53+$H$55)</f>
        <v>0.2857142857142857</v>
      </c>
      <c r="J55" s="22">
        <f>VLOOKUP(D55,N2:O10,2,FALSE)</f>
        <v>0</v>
      </c>
      <c r="K55" s="24">
        <f>J55*I55</f>
        <v>0</v>
      </c>
      <c r="L55" s="22">
        <f>IF(J55=0,0,I55*MAX(O3:O9))</f>
        <v>0</v>
      </c>
      <c r="M55" s="29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</sheetData>
  <mergeCells count="15">
    <mergeCell ref="A16:M18"/>
    <mergeCell ref="A24:M26"/>
    <mergeCell ref="A32:M34"/>
    <mergeCell ref="A40:M42"/>
    <mergeCell ref="A48:M50"/>
    <mergeCell ref="A1:M1"/>
    <mergeCell ref="L7:L9"/>
    <mergeCell ref="M7:M9"/>
    <mergeCell ref="G2:M6"/>
    <mergeCell ref="A4:B4"/>
    <mergeCell ref="A7:G9"/>
    <mergeCell ref="H7:H9"/>
    <mergeCell ref="I7:I9"/>
    <mergeCell ref="J7:J9"/>
    <mergeCell ref="K7:K9"/>
  </mergeCells>
  <conditionalFormatting sqref="D10 D12 D14 D19 D21 D23 D27 D29 D31 D35 D37 D39 D43 D45 D47 D51 D53 D55">
    <cfRule type="cellIs" dxfId="7" priority="1" operator="equal">
      <formula>"Enter score"</formula>
    </cfRule>
  </conditionalFormatting>
  <conditionalFormatting sqref="K35:K39 K43 K19:K21 K7:K15 J22 K23 K27:K29 J30 K31 K45:K47 K51:K55">
    <cfRule type="colorScale" priority="3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dataValidations count="1">
    <dataValidation type="list" allowBlank="1" showInputMessage="1" showErrorMessage="1" prompt="La puntuación debe ser: Muy baja, Baja, Moderada, Buena, Excelente o N/A" sqref="D10 D12 D14 D19 D21 D23 D27 D29 D31 D35 D37 D39 D43 D45 D47 D51 D53 D55">
      <formula1>$N$2:$N$8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"/>
  <sheetViews>
    <sheetView zoomScale="90" zoomScaleNormal="90" workbookViewId="0"/>
  </sheetViews>
  <sheetFormatPr baseColWidth="10" defaultColWidth="14.42578125" defaultRowHeight="15" customHeight="1"/>
  <cols>
    <col min="1" max="1" width="165.7109375" customWidth="1"/>
  </cols>
  <sheetData>
    <row r="1" spans="1:1" ht="63" customHeight="1"/>
    <row r="2" spans="1:1" ht="26.25" customHeight="1">
      <c r="A2" s="85"/>
    </row>
    <row r="3" spans="1:1" ht="22.5" customHeight="1">
      <c r="A3" s="80"/>
    </row>
    <row r="4" spans="1:1" ht="22.5" customHeight="1">
      <c r="A4" s="80"/>
    </row>
    <row r="5" spans="1:1" ht="22.5" customHeight="1">
      <c r="A5" s="80"/>
    </row>
    <row r="6" spans="1:1" ht="22.5" customHeight="1">
      <c r="A6" s="80"/>
    </row>
    <row r="7" spans="1:1" ht="22.5" customHeight="1">
      <c r="A7" s="80"/>
    </row>
    <row r="8" spans="1:1" ht="22.5" customHeight="1">
      <c r="A8" s="80"/>
    </row>
    <row r="9" spans="1:1" ht="22.5" customHeight="1">
      <c r="A9" s="80"/>
    </row>
    <row r="10" spans="1:1" ht="302.25" customHeight="1">
      <c r="A10" s="80"/>
    </row>
  </sheetData>
  <mergeCells count="1">
    <mergeCell ref="A2:A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"/>
  <sheetViews>
    <sheetView tabSelected="1" workbookViewId="0">
      <selection activeCell="F14" sqref="F14"/>
    </sheetView>
  </sheetViews>
  <sheetFormatPr baseColWidth="10" defaultColWidth="14.42578125" defaultRowHeight="15" customHeight="1"/>
  <cols>
    <col min="1" max="1" width="30.42578125" customWidth="1"/>
    <col min="2" max="2" width="9.85546875" style="50" customWidth="1"/>
    <col min="3" max="3" width="12.42578125" style="51" customWidth="1"/>
    <col min="4" max="4" width="16" style="50" customWidth="1"/>
    <col min="5" max="5" width="10.140625" hidden="1" customWidth="1"/>
    <col min="6" max="6" width="40.140625" customWidth="1"/>
  </cols>
  <sheetData>
    <row r="1" spans="1:6" ht="57" customHeight="1">
      <c r="A1" s="75"/>
      <c r="B1" s="75"/>
      <c r="C1" s="75"/>
      <c r="D1" s="75"/>
      <c r="E1" s="75"/>
      <c r="F1" s="75"/>
    </row>
    <row r="2" spans="1:6" ht="21" customHeight="1">
      <c r="A2" s="61" t="s">
        <v>43</v>
      </c>
      <c r="B2" s="61" t="s">
        <v>44</v>
      </c>
      <c r="C2" s="62" t="s">
        <v>45</v>
      </c>
      <c r="D2" s="63" t="s">
        <v>46</v>
      </c>
      <c r="E2" s="64" t="s">
        <v>47</v>
      </c>
      <c r="F2" s="64" t="s">
        <v>48</v>
      </c>
    </row>
    <row r="3" spans="1:6" ht="15" customHeight="1">
      <c r="A3" s="65" t="s">
        <v>49</v>
      </c>
      <c r="B3" s="66">
        <v>5</v>
      </c>
      <c r="C3" s="67">
        <f>Reconocimiento!K10+Reconocimiento!K12+Reconocimiento!K14</f>
        <v>0</v>
      </c>
      <c r="D3" s="68">
        <f t="shared" ref="D3:D8" si="0">(C3/B3)</f>
        <v>0</v>
      </c>
      <c r="E3" s="69"/>
      <c r="F3" s="69" t="s">
        <v>50</v>
      </c>
    </row>
    <row r="4" spans="1:6" ht="15" customHeight="1">
      <c r="A4" s="70" t="s">
        <v>51</v>
      </c>
      <c r="B4" s="71">
        <v>5</v>
      </c>
      <c r="C4" s="72">
        <f>Reconocimiento!K19+Reconocimiento!K21+Reconocimiento!K23</f>
        <v>0</v>
      </c>
      <c r="D4" s="73">
        <f t="shared" si="0"/>
        <v>0</v>
      </c>
      <c r="E4" s="74"/>
      <c r="F4" s="74" t="s">
        <v>52</v>
      </c>
    </row>
    <row r="5" spans="1:6" ht="15" customHeight="1">
      <c r="A5" s="65" t="s">
        <v>53</v>
      </c>
      <c r="B5" s="66">
        <v>5</v>
      </c>
      <c r="C5" s="67">
        <f>Reconocimiento!K27+Reconocimiento!K29+Reconocimiento!K31</f>
        <v>0</v>
      </c>
      <c r="D5" s="68">
        <f t="shared" si="0"/>
        <v>0</v>
      </c>
      <c r="E5" s="69"/>
      <c r="F5" s="69" t="s">
        <v>54</v>
      </c>
    </row>
    <row r="6" spans="1:6" ht="15" customHeight="1">
      <c r="A6" s="70" t="s">
        <v>55</v>
      </c>
      <c r="B6" s="71">
        <v>5</v>
      </c>
      <c r="C6" s="72">
        <f>Reconocimiento!K35+Reconocimiento!K37+Reconocimiento!K39</f>
        <v>0</v>
      </c>
      <c r="D6" s="73">
        <f t="shared" si="0"/>
        <v>0</v>
      </c>
      <c r="E6" s="74"/>
      <c r="F6" s="74" t="s">
        <v>56</v>
      </c>
    </row>
    <row r="7" spans="1:6" ht="15" customHeight="1">
      <c r="A7" s="65" t="s">
        <v>57</v>
      </c>
      <c r="B7" s="66">
        <v>5</v>
      </c>
      <c r="C7" s="67">
        <f>Reconocimiento!K43+Reconocimiento!K37+Reconocimiento!K47</f>
        <v>0</v>
      </c>
      <c r="D7" s="68">
        <f t="shared" si="0"/>
        <v>0</v>
      </c>
      <c r="E7" s="69"/>
      <c r="F7" s="69" t="s">
        <v>58</v>
      </c>
    </row>
    <row r="8" spans="1:6" ht="15" customHeight="1">
      <c r="A8" s="70" t="s">
        <v>59</v>
      </c>
      <c r="B8" s="71">
        <v>5</v>
      </c>
      <c r="C8" s="72">
        <f>Reconocimiento!K51+Reconocimiento!K53+Reconocimiento!K55</f>
        <v>0</v>
      </c>
      <c r="D8" s="73">
        <f t="shared" si="0"/>
        <v>0</v>
      </c>
      <c r="E8" s="74"/>
      <c r="F8" s="74" t="s">
        <v>60</v>
      </c>
    </row>
  </sheetData>
  <mergeCells count="1"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>
    <row r="1" spans="1:1" ht="15" customHeight="1">
      <c r="A1" s="4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71C9B9-61B4-4DD2-A95A-2F8353E3AD15}"/>
</file>

<file path=customXml/itemProps2.xml><?xml version="1.0" encoding="utf-8"?>
<ds:datastoreItem xmlns:ds="http://schemas.openxmlformats.org/officeDocument/2006/customXml" ds:itemID="{AE0A7147-B14C-4CA8-ACD9-8618313B5E7B}"/>
</file>

<file path=customXml/itemProps3.xml><?xml version="1.0" encoding="utf-8"?>
<ds:datastoreItem xmlns:ds="http://schemas.openxmlformats.org/officeDocument/2006/customXml" ds:itemID="{5E906C1B-0E61-43FA-B7CD-56A72DB4E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Reconocimiento</vt:lpstr>
      <vt:lpstr>Gráfico</vt:lpstr>
      <vt:lpstr>Media</vt:lpstr>
      <vt:lpstr>Créditos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Devia</dc:creator>
  <cp:keywords/>
  <dc:description/>
  <cp:lastModifiedBy>Angie Katherine Torres Rojas</cp:lastModifiedBy>
  <cp:revision/>
  <dcterms:created xsi:type="dcterms:W3CDTF">2021-08-30T17:11:32Z</dcterms:created>
  <dcterms:modified xsi:type="dcterms:W3CDTF">2022-09-08T21:04:26Z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