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moralesr\Documents\1- Trabajos\3- Corpoema\2- Proyectos\8- Agroindustria\Plantillas\"/>
    </mc:Choice>
  </mc:AlternateContent>
  <xr:revisionPtr revIDLastSave="0" documentId="13_ncr:1_{C62E9108-ADD6-436C-B47C-18D90C9462E1}" xr6:coauthVersionLast="47" xr6:coauthVersionMax="47" xr10:uidLastSave="{00000000-0000-0000-0000-000000000000}"/>
  <bookViews>
    <workbookView xWindow="-19320" yWindow="-120" windowWidth="19440" windowHeight="15000" xr2:uid="{4F4AC0FB-F22A-4F96-AA86-2713B2BEDCFC}"/>
  </bookViews>
  <sheets>
    <sheet name="Cultivo de árboles" sheetId="1" r:id="rId1"/>
    <sheet name="Hoja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11" i="1"/>
  <c r="L12" i="1"/>
  <c r="L13" i="1"/>
  <c r="L14" i="1"/>
  <c r="L15" i="1"/>
  <c r="L16" i="1"/>
  <c r="B8" i="1"/>
  <c r="B22" i="1" s="1"/>
  <c r="A30" i="1"/>
  <c r="A31" i="1"/>
  <c r="C22" i="1" l="1"/>
  <c r="B24" i="1"/>
  <c r="B23" i="1" l="1"/>
  <c r="L9" i="1"/>
  <c r="C24" i="1"/>
  <c r="C23" i="1" l="1"/>
  <c r="C25" i="1" s="1"/>
  <c r="B25" i="1"/>
  <c r="B31" i="1" s="1"/>
  <c r="C31" i="1" s="1"/>
  <c r="D23" i="1" l="1"/>
  <c r="D24" i="1"/>
  <c r="D22" i="1"/>
  <c r="D25" i="1" s="1"/>
</calcChain>
</file>

<file path=xl/sharedStrings.xml><?xml version="1.0" encoding="utf-8"?>
<sst xmlns="http://schemas.openxmlformats.org/spreadsheetml/2006/main" count="78" uniqueCount="50">
  <si>
    <t>Energetico</t>
  </si>
  <si>
    <t>Participación</t>
  </si>
  <si>
    <t>Energía Eléctrica</t>
  </si>
  <si>
    <t>ACPM</t>
  </si>
  <si>
    <t>Biomasa primaria</t>
  </si>
  <si>
    <t>Biomasa secundaria</t>
  </si>
  <si>
    <t>Carbón</t>
  </si>
  <si>
    <t>Gas licuado</t>
  </si>
  <si>
    <t>Gas Natural</t>
  </si>
  <si>
    <t>Gasolina</t>
  </si>
  <si>
    <t>GLP</t>
  </si>
  <si>
    <t>Kerosene</t>
  </si>
  <si>
    <t>Leña</t>
  </si>
  <si>
    <t>Área productiva total</t>
  </si>
  <si>
    <t>Rendimiento</t>
  </si>
  <si>
    <t>Consumo Eléctricidad por sector</t>
  </si>
  <si>
    <t>Grupo Homogéneo</t>
  </si>
  <si>
    <t>Proceso</t>
  </si>
  <si>
    <t>Energético</t>
  </si>
  <si>
    <t>Fumigación</t>
  </si>
  <si>
    <t>Preparación del terreno</t>
  </si>
  <si>
    <t>Siembra</t>
  </si>
  <si>
    <t>Unidades indicador producción</t>
  </si>
  <si>
    <t>Indicador</t>
  </si>
  <si>
    <t>MJ/Ha</t>
  </si>
  <si>
    <t>Debe estar en MJ/Tn o MJ/Ha</t>
  </si>
  <si>
    <t>Tabla 7 y Tabla 10</t>
  </si>
  <si>
    <t>Indicador [MJ/Ha]</t>
  </si>
  <si>
    <t>Grupo Homogeneo</t>
  </si>
  <si>
    <t>MJ/año</t>
  </si>
  <si>
    <t>TJ/año</t>
  </si>
  <si>
    <t>Tabla 9</t>
  </si>
  <si>
    <t>Cultivo de árboles</t>
  </si>
  <si>
    <t>Mantenimiento</t>
  </si>
  <si>
    <t>Indicador [MJ/Árbol]</t>
  </si>
  <si>
    <t>Terreno fumigado</t>
  </si>
  <si>
    <t>Terreno limpio</t>
  </si>
  <si>
    <t>Terreno adecuado</t>
  </si>
  <si>
    <t>Terreno guadañado</t>
  </si>
  <si>
    <t>Terreno arado</t>
  </si>
  <si>
    <t>Terreno sembrado</t>
  </si>
  <si>
    <t>Producto final</t>
  </si>
  <si>
    <t>Dato comercial por CIIU de XM [kWh/año]</t>
  </si>
  <si>
    <t>Dato de información secundaria [Ha] (fedemaderas)</t>
  </si>
  <si>
    <t>Dato de información visitas Arbol/Ha (visita fedemaderas)</t>
  </si>
  <si>
    <t>Total</t>
  </si>
  <si>
    <t>Sector</t>
  </si>
  <si>
    <t>Tabla 8. Indicador producción</t>
  </si>
  <si>
    <t>Total [MJ/año]</t>
  </si>
  <si>
    <t>Consumo energía [MJ/año]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</si>
</sst>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8"/>
      <name val="Arial"/>
      <family val="2"/>
    </font>
    <font>
      <b/>
      <sz val="10"/>
      <color theme="2" tint="-0.89999084444715716"/>
      <name val="Arial"/>
      <family val="2"/>
    </font>
    <font>
      <b/>
      <sz val="16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theme="9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3" fillId="0" borderId="0" xfId="0" applyFont="1"/>
    <xf numFmtId="0" fontId="0" fillId="0" borderId="0" xfId="0" applyAlignment="1">
      <alignment horizontal="center" vertical="center" wrapText="1"/>
    </xf>
    <xf numFmtId="0" fontId="4" fillId="4" borderId="0" xfId="0" applyFont="1" applyFill="1" applyAlignment="1">
      <alignment horizontal="center" wrapText="1"/>
    </xf>
    <xf numFmtId="0" fontId="0" fillId="0" borderId="0" xfId="0" applyAlignment="1"/>
    <xf numFmtId="0" fontId="3" fillId="0" borderId="1" xfId="0" applyFont="1" applyBorder="1" applyAlignment="1"/>
    <xf numFmtId="0" fontId="3" fillId="0" borderId="1" xfId="0" applyFont="1" applyBorder="1"/>
    <xf numFmtId="4" fontId="0" fillId="2" borderId="1" xfId="0" applyNumberFormat="1" applyFill="1" applyBorder="1"/>
    <xf numFmtId="0" fontId="3" fillId="0" borderId="1" xfId="0" applyFont="1" applyBorder="1" applyAlignment="1">
      <alignment wrapText="1"/>
    </xf>
    <xf numFmtId="0" fontId="2" fillId="6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0" fillId="2" borderId="1" xfId="0" applyFill="1" applyBorder="1" applyAlignment="1"/>
    <xf numFmtId="0" fontId="6" fillId="0" borderId="0" xfId="0" applyFont="1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4" fontId="0" fillId="0" borderId="1" xfId="0" applyNumberFormat="1" applyFont="1" applyFill="1" applyBorder="1"/>
    <xf numFmtId="4" fontId="0" fillId="0" borderId="1" xfId="0" applyNumberFormat="1" applyFont="1" applyBorder="1" applyAlignment="1">
      <alignment horizontal="center" vertical="center"/>
    </xf>
    <xf numFmtId="10" fontId="0" fillId="0" borderId="1" xfId="1" applyNumberFormat="1" applyFont="1" applyBorder="1" applyAlignment="1">
      <alignment horizontal="center" vertical="center"/>
    </xf>
    <xf numFmtId="4" fontId="0" fillId="2" borderId="1" xfId="0" applyNumberFormat="1" applyFont="1" applyFill="1" applyBorder="1"/>
    <xf numFmtId="4" fontId="0" fillId="0" borderId="1" xfId="0" applyNumberFormat="1" applyFill="1" applyBorder="1"/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2" borderId="6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4" fontId="0" fillId="0" borderId="7" xfId="0" applyNumberFormat="1" applyBorder="1" applyAlignment="1">
      <alignment horizontal="center"/>
    </xf>
    <xf numFmtId="0" fontId="7" fillId="0" borderId="0" xfId="0" applyFont="1"/>
    <xf numFmtId="2" fontId="0" fillId="2" borderId="1" xfId="0" applyNumberFormat="1" applyFill="1" applyBorder="1" applyAlignment="1">
      <alignment horizontal="center"/>
    </xf>
    <xf numFmtId="2" fontId="0" fillId="0" borderId="0" xfId="0" applyNumberFormat="1"/>
    <xf numFmtId="0" fontId="4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9" fillId="7" borderId="1" xfId="0" applyFont="1" applyFill="1" applyBorder="1" applyAlignment="1">
      <alignment horizontal="center"/>
    </xf>
    <xf numFmtId="4" fontId="9" fillId="7" borderId="1" xfId="0" applyNumberFormat="1" applyFont="1" applyFill="1" applyBorder="1" applyAlignment="1">
      <alignment horizontal="center"/>
    </xf>
    <xf numFmtId="9" fontId="9" fillId="7" borderId="1" xfId="1" applyFont="1" applyFill="1" applyBorder="1" applyAlignment="1">
      <alignment horizontal="center"/>
    </xf>
    <xf numFmtId="0" fontId="10" fillId="3" borderId="7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4" fontId="4" fillId="5" borderId="0" xfId="0" applyNumberFormat="1" applyFont="1" applyFill="1" applyAlignment="1">
      <alignment horizontal="center" vertical="center"/>
    </xf>
  </cellXfs>
  <cellStyles count="2">
    <cellStyle name="Normal" xfId="0" builtinId="0"/>
    <cellStyle name="Porcentaje" xfId="1" builtinId="5"/>
  </cellStyles>
  <dxfs count="12">
    <dxf>
      <numFmt numFmtId="4" formatCode="#,##0.00"/>
      <alignment horizontal="center" textRotation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indent="0" justifyLastLine="0" shrinkToFit="0" readingOrder="0"/>
    </dxf>
    <dxf>
      <border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75A9D08-1377-468A-AF05-D7853C9878D0}" name="Tabla2" displayName="Tabla2" ref="F10:L17" totalsRowShown="0" headerRowDxfId="11" dataDxfId="9" headerRowBorderDxfId="10" tableBorderDxfId="8" totalsRowBorderDxfId="7">
  <autoFilter ref="F10:L17" xr:uid="{775A9D08-1377-468A-AF05-D7853C9878D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97AA7CE-2C19-4522-AFCC-2D7077ABB6B9}" name="Grupo Homogéneo" dataDxfId="6"/>
    <tableColumn id="2" xr3:uid="{B5D1F10D-371F-4B26-972F-7E20D881EF10}" name="Proceso" dataDxfId="5"/>
    <tableColumn id="3" xr3:uid="{D5C4E4C9-E4CD-42F0-B878-EAED958F5FA0}" name="Energético" dataDxfId="4"/>
    <tableColumn id="6" xr3:uid="{E8A83313-E884-4B46-BF9D-C8E060882C5F}" name="Producto final" dataDxfId="3"/>
    <tableColumn id="4" xr3:uid="{B7B5D837-72C9-44E9-A5D9-0A2D73C6B023}" name="Unidades indicador producción" dataDxfId="2"/>
    <tableColumn id="5" xr3:uid="{3CF749A7-0CC3-4EAE-8383-BA07291F80FF}" name="Indicador" dataDxfId="1"/>
    <tableColumn id="10" xr3:uid="{E16307D2-7B0D-4BEC-94C3-8D5C9401D2A7}" name="Consumo energía [MJ/año]" dataDxfId="0">
      <calculatedColumnFormula>Tabla2[[#This Row],[Indicador]]*$B$5</calculatedColumnFormula>
    </tableColumn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87B94-0509-445A-B37A-7AD68697CF57}">
  <dimension ref="A1:L31"/>
  <sheetViews>
    <sheetView showGridLines="0" tabSelected="1" workbookViewId="0">
      <selection activeCell="G21" sqref="G21"/>
    </sheetView>
  </sheetViews>
  <sheetFormatPr baseColWidth="10" defaultRowHeight="12.75" x14ac:dyDescent="0.2"/>
  <cols>
    <col min="1" max="1" width="28.28515625" customWidth="1"/>
    <col min="2" max="2" width="17" bestFit="1" customWidth="1"/>
    <col min="3" max="3" width="20.85546875" customWidth="1"/>
    <col min="4" max="4" width="16.42578125" customWidth="1"/>
    <col min="6" max="6" width="20.28515625" customWidth="1"/>
    <col min="7" max="7" width="24.5703125" customWidth="1"/>
    <col min="8" max="9" width="26.5703125" customWidth="1"/>
    <col min="10" max="10" width="17.7109375" bestFit="1" customWidth="1"/>
    <col min="11" max="11" width="9.5703125" bestFit="1" customWidth="1"/>
    <col min="12" max="12" width="24.5703125" customWidth="1"/>
  </cols>
  <sheetData>
    <row r="1" spans="1:12" ht="18" x14ac:dyDescent="0.25">
      <c r="A1" s="14"/>
    </row>
    <row r="3" spans="1:12" ht="20.25" x14ac:dyDescent="0.2">
      <c r="A3" s="37" t="s">
        <v>46</v>
      </c>
      <c r="B3" s="38"/>
      <c r="C3" s="4"/>
    </row>
    <row r="4" spans="1:12" x14ac:dyDescent="0.2">
      <c r="A4" s="5" t="s">
        <v>28</v>
      </c>
      <c r="B4" s="13" t="s">
        <v>32</v>
      </c>
      <c r="C4" s="4"/>
    </row>
    <row r="5" spans="1:12" x14ac:dyDescent="0.2">
      <c r="A5" s="6" t="s">
        <v>13</v>
      </c>
      <c r="B5" s="7">
        <v>541899</v>
      </c>
      <c r="C5" s="29" t="s">
        <v>43</v>
      </c>
    </row>
    <row r="6" spans="1:12" x14ac:dyDescent="0.2">
      <c r="A6" s="6" t="s">
        <v>14</v>
      </c>
      <c r="B6" s="7">
        <v>1315</v>
      </c>
      <c r="C6" s="29" t="s">
        <v>44</v>
      </c>
    </row>
    <row r="7" spans="1:12" ht="25.5" x14ac:dyDescent="0.2">
      <c r="A7" s="8" t="s">
        <v>15</v>
      </c>
      <c r="B7" s="7">
        <v>162318.41273656927</v>
      </c>
      <c r="C7" s="29" t="s">
        <v>42</v>
      </c>
    </row>
    <row r="8" spans="1:12" ht="26.25" x14ac:dyDescent="0.25">
      <c r="A8" s="8" t="s">
        <v>15</v>
      </c>
      <c r="B8" s="21">
        <f>+B7*3.6</f>
        <v>584346.28585164936</v>
      </c>
      <c r="C8" s="1"/>
      <c r="F8" s="32" t="s">
        <v>47</v>
      </c>
      <c r="G8" s="32"/>
      <c r="H8" s="32"/>
      <c r="I8" s="32"/>
      <c r="J8" s="32"/>
      <c r="K8" s="32"/>
      <c r="L8" s="12" t="s">
        <v>48</v>
      </c>
    </row>
    <row r="9" spans="1:12" ht="35.25" customHeight="1" x14ac:dyDescent="0.25">
      <c r="J9" s="3" t="s">
        <v>25</v>
      </c>
      <c r="L9" s="39">
        <f>SUM(Tabla2[Consumo energía '[MJ/año']])</f>
        <v>402853264.2926383</v>
      </c>
    </row>
    <row r="10" spans="1:12" s="2" customFormat="1" ht="38.25" x14ac:dyDescent="0.2">
      <c r="F10" s="22" t="s">
        <v>16</v>
      </c>
      <c r="G10" s="23" t="s">
        <v>17</v>
      </c>
      <c r="H10" s="23" t="s">
        <v>18</v>
      </c>
      <c r="I10" s="23" t="s">
        <v>41</v>
      </c>
      <c r="J10" s="24" t="s">
        <v>22</v>
      </c>
      <c r="K10" s="23" t="s">
        <v>23</v>
      </c>
      <c r="L10" s="25" t="s">
        <v>49</v>
      </c>
    </row>
    <row r="11" spans="1:12" x14ac:dyDescent="0.2">
      <c r="F11" s="26" t="s">
        <v>32</v>
      </c>
      <c r="G11" s="27" t="s">
        <v>19</v>
      </c>
      <c r="H11" s="27" t="s">
        <v>3</v>
      </c>
      <c r="I11" s="27" t="s">
        <v>35</v>
      </c>
      <c r="J11" s="27" t="s">
        <v>24</v>
      </c>
      <c r="K11" s="30">
        <v>115.78461540000001</v>
      </c>
      <c r="L11" s="28">
        <f>Tabla2[[#This Row],[Indicador]]*$B$5</f>
        <v>62743567.300644606</v>
      </c>
    </row>
    <row r="12" spans="1:12" x14ac:dyDescent="0.2">
      <c r="F12" s="26" t="s">
        <v>32</v>
      </c>
      <c r="G12" s="27" t="s">
        <v>33</v>
      </c>
      <c r="H12" s="27" t="s">
        <v>3</v>
      </c>
      <c r="I12" s="27" t="s">
        <v>36</v>
      </c>
      <c r="J12" s="27" t="s">
        <v>24</v>
      </c>
      <c r="K12" s="30">
        <v>132.32999520000001</v>
      </c>
      <c r="L12" s="28">
        <f>Tabla2[[#This Row],[Indicador]]*$B$5</f>
        <v>71709492.068884805</v>
      </c>
    </row>
    <row r="13" spans="1:12" x14ac:dyDescent="0.2">
      <c r="F13" s="26" t="s">
        <v>32</v>
      </c>
      <c r="G13" s="27" t="s">
        <v>33</v>
      </c>
      <c r="H13" s="27" t="s">
        <v>3</v>
      </c>
      <c r="I13" s="27" t="s">
        <v>37</v>
      </c>
      <c r="J13" s="27" t="s">
        <v>24</v>
      </c>
      <c r="K13" s="30">
        <v>6.6072491830000004</v>
      </c>
      <c r="L13" s="28">
        <f>Tabla2[[#This Row],[Indicador]]*$B$5</f>
        <v>3580461.7250185171</v>
      </c>
    </row>
    <row r="14" spans="1:12" x14ac:dyDescent="0.2">
      <c r="F14" s="26" t="s">
        <v>32</v>
      </c>
      <c r="G14" s="27" t="s">
        <v>33</v>
      </c>
      <c r="H14" s="27" t="s">
        <v>9</v>
      </c>
      <c r="I14" s="27" t="s">
        <v>38</v>
      </c>
      <c r="J14" s="27" t="s">
        <v>24</v>
      </c>
      <c r="K14" s="30">
        <v>21.467948719999999</v>
      </c>
      <c r="L14" s="28">
        <f>Tabla2[[#This Row],[Indicador]]*$B$5</f>
        <v>11633459.94341928</v>
      </c>
    </row>
    <row r="15" spans="1:12" x14ac:dyDescent="0.2">
      <c r="F15" s="26" t="s">
        <v>32</v>
      </c>
      <c r="G15" s="27" t="s">
        <v>20</v>
      </c>
      <c r="H15" s="27" t="s">
        <v>3</v>
      </c>
      <c r="I15" s="27" t="s">
        <v>39</v>
      </c>
      <c r="J15" s="27" t="s">
        <v>24</v>
      </c>
      <c r="K15" s="30">
        <v>231.56923080000001</v>
      </c>
      <c r="L15" s="28">
        <f>Tabla2[[#This Row],[Indicador]]*$B$5</f>
        <v>125487134.60128921</v>
      </c>
    </row>
    <row r="16" spans="1:12" x14ac:dyDescent="0.2">
      <c r="F16" s="26" t="s">
        <v>32</v>
      </c>
      <c r="G16" s="27" t="s">
        <v>20</v>
      </c>
      <c r="H16" s="27" t="s">
        <v>9</v>
      </c>
      <c r="I16" s="27" t="s">
        <v>36</v>
      </c>
      <c r="J16" s="27" t="s">
        <v>24</v>
      </c>
      <c r="K16" s="30">
        <v>119.8665828</v>
      </c>
      <c r="L16" s="28">
        <f>Tabla2[[#This Row],[Indicador]]*$B$5</f>
        <v>64955581.352737203</v>
      </c>
    </row>
    <row r="17" spans="1:12" x14ac:dyDescent="0.2">
      <c r="F17" s="26" t="s">
        <v>32</v>
      </c>
      <c r="G17" s="27" t="s">
        <v>21</v>
      </c>
      <c r="H17" s="27" t="s">
        <v>3</v>
      </c>
      <c r="I17" s="27" t="s">
        <v>40</v>
      </c>
      <c r="J17" s="27" t="s">
        <v>24</v>
      </c>
      <c r="K17" s="30">
        <v>115.78461540000001</v>
      </c>
      <c r="L17" s="28">
        <f>Tabla2[[#This Row],[Indicador]]*$B$5</f>
        <v>62743567.300644606</v>
      </c>
    </row>
    <row r="19" spans="1:12" ht="15.75" x14ac:dyDescent="0.25">
      <c r="A19" s="32" t="s">
        <v>26</v>
      </c>
      <c r="B19" s="32"/>
      <c r="C19" s="32"/>
      <c r="D19" s="32"/>
    </row>
    <row r="21" spans="1:12" x14ac:dyDescent="0.2">
      <c r="A21" s="15" t="s">
        <v>0</v>
      </c>
      <c r="B21" s="15" t="s">
        <v>29</v>
      </c>
      <c r="C21" s="15" t="s">
        <v>30</v>
      </c>
      <c r="D21" s="15" t="s">
        <v>1</v>
      </c>
    </row>
    <row r="22" spans="1:12" x14ac:dyDescent="0.2">
      <c r="A22" s="16" t="s">
        <v>2</v>
      </c>
      <c r="B22" s="17">
        <f>+B8</f>
        <v>584346.28585164936</v>
      </c>
      <c r="C22" s="18">
        <f>'Cultivo de árboles'!$B22/1000000</f>
        <v>0.58434628585164938</v>
      </c>
      <c r="D22" s="19">
        <f>B22/$B$25</f>
        <v>1.4484179722702457E-3</v>
      </c>
    </row>
    <row r="23" spans="1:12" x14ac:dyDescent="0.2">
      <c r="A23" s="16" t="s">
        <v>3</v>
      </c>
      <c r="B23" s="20">
        <f>SUMIF(Tabla2[Energético],A23,Tabla2[Consumo energía '[MJ/año']])</f>
        <v>326264222.99648178</v>
      </c>
      <c r="C23" s="18">
        <f>'Cultivo de árboles'!$B23/1000000</f>
        <v>326.26422299648175</v>
      </c>
      <c r="D23" s="19">
        <f>B23/$B$25</f>
        <v>0.80871047825375264</v>
      </c>
    </row>
    <row r="24" spans="1:12" x14ac:dyDescent="0.2">
      <c r="A24" s="16" t="s">
        <v>9</v>
      </c>
      <c r="B24" s="20">
        <f>SUMIF(Tabla2[Energético],A24,Tabla2[Consumo energía '[MJ/año']])</f>
        <v>76589041.296156481</v>
      </c>
      <c r="C24" s="18">
        <f>'Cultivo de árboles'!$B24/1000000</f>
        <v>76.589041296156481</v>
      </c>
      <c r="D24" s="19">
        <f>B24/$B$25</f>
        <v>0.18984110377397714</v>
      </c>
    </row>
    <row r="25" spans="1:12" x14ac:dyDescent="0.2">
      <c r="A25" s="34" t="s">
        <v>45</v>
      </c>
      <c r="B25" s="35">
        <f>SUM(B22:B24)</f>
        <v>403437610.5784899</v>
      </c>
      <c r="C25" s="35">
        <f>SUM(C22:C24)</f>
        <v>403.43761057848991</v>
      </c>
      <c r="D25" s="36">
        <f>SUM(D22:D24)</f>
        <v>1</v>
      </c>
    </row>
    <row r="27" spans="1:12" x14ac:dyDescent="0.2">
      <c r="C27" s="31"/>
    </row>
    <row r="29" spans="1:12" ht="18" x14ac:dyDescent="0.25">
      <c r="A29" s="33" t="s">
        <v>31</v>
      </c>
      <c r="B29" s="33"/>
      <c r="C29" s="33"/>
    </row>
    <row r="30" spans="1:12" x14ac:dyDescent="0.2">
      <c r="A30" s="9" t="str">
        <f>+A4</f>
        <v>Grupo Homogeneo</v>
      </c>
      <c r="B30" s="9" t="s">
        <v>27</v>
      </c>
      <c r="C30" s="9" t="s">
        <v>34</v>
      </c>
    </row>
    <row r="31" spans="1:12" x14ac:dyDescent="0.2">
      <c r="A31" s="10" t="str">
        <f>+$B$4</f>
        <v>Cultivo de árboles</v>
      </c>
      <c r="B31" s="11">
        <f>B25/B5</f>
        <v>744.4885681252224</v>
      </c>
      <c r="C31" s="11">
        <f>B31/$B$6</f>
        <v>0.56615100237659499</v>
      </c>
    </row>
  </sheetData>
  <mergeCells count="4">
    <mergeCell ref="A3:B3"/>
    <mergeCell ref="A19:D19"/>
    <mergeCell ref="F8:K8"/>
    <mergeCell ref="A29:C29"/>
  </mergeCells>
  <phoneticPr fontId="8" type="noConversion"/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6025C92-C95A-4C51-AC01-1A2B533DB7BD}">
          <x14:formula1>
            <xm:f>Hoja2!$A$1:$A$11</xm:f>
          </x14:formula1>
          <xm:sqref>A22:A24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85FCD-0EFB-4C63-8DD7-A9391F860BF4}">
  <dimension ref="A1:A11"/>
  <sheetViews>
    <sheetView workbookViewId="0">
      <selection activeCell="C14" sqref="C14"/>
    </sheetView>
  </sheetViews>
  <sheetFormatPr baseColWidth="10" defaultRowHeight="12.75" x14ac:dyDescent="0.2"/>
  <sheetData>
    <row r="1" spans="1:1" x14ac:dyDescent="0.2">
      <c r="A1" t="s">
        <v>2</v>
      </c>
    </row>
    <row r="2" spans="1:1" x14ac:dyDescent="0.2">
      <c r="A2" t="s">
        <v>3</v>
      </c>
    </row>
    <row r="3" spans="1:1" x14ac:dyDescent="0.2">
      <c r="A3" t="s">
        <v>4</v>
      </c>
    </row>
    <row r="4" spans="1:1" x14ac:dyDescent="0.2">
      <c r="A4" t="s">
        <v>5</v>
      </c>
    </row>
    <row r="5" spans="1:1" x14ac:dyDescent="0.2">
      <c r="A5" t="s">
        <v>6</v>
      </c>
    </row>
    <row r="6" spans="1:1" x14ac:dyDescent="0.2">
      <c r="A6" t="s">
        <v>7</v>
      </c>
    </row>
    <row r="7" spans="1:1" x14ac:dyDescent="0.2">
      <c r="A7" t="s">
        <v>8</v>
      </c>
    </row>
    <row r="8" spans="1:1" x14ac:dyDescent="0.2">
      <c r="A8" t="s">
        <v>9</v>
      </c>
    </row>
    <row r="9" spans="1:1" x14ac:dyDescent="0.2">
      <c r="A9" t="s">
        <v>10</v>
      </c>
    </row>
    <row r="10" spans="1:1" x14ac:dyDescent="0.2">
      <c r="A10" t="s">
        <v>11</v>
      </c>
    </row>
    <row r="11" spans="1:1" x14ac:dyDescent="0.2">
      <c r="A11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Cultivo de árboles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Andrés Steven Morales Rodríguez</dc:creator>
  <cp:lastModifiedBy>Andrés Steven Morales Rodríguez</cp:lastModifiedBy>
  <dcterms:created xsi:type="dcterms:W3CDTF">2023-12-20T19:43:59Z</dcterms:created>
  <dcterms:modified xsi:type="dcterms:W3CDTF">2024-01-24T00:07:03Z</dcterms:modified>
</cp:coreProperties>
</file>