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hart8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Escritorio\"/>
    </mc:Choice>
  </mc:AlternateContent>
  <bookViews>
    <workbookView xWindow="0" yWindow="0" windowWidth="25200" windowHeight="11685"/>
  </bookViews>
  <sheets>
    <sheet name="Total Ciudades(volumen)" sheetId="1" r:id="rId1"/>
    <sheet name="Total Ciudades (ENERGÍA)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7" i="2" l="1"/>
  <c r="F149" i="2"/>
  <c r="F110" i="2"/>
  <c r="F79" i="2"/>
  <c r="F57" i="2"/>
  <c r="B93" i="1"/>
  <c r="B92" i="1"/>
  <c r="B91" i="1"/>
  <c r="F33" i="2"/>
  <c r="F37" i="2"/>
  <c r="D33" i="2"/>
  <c r="D37" i="2" s="1"/>
  <c r="B33" i="2"/>
  <c r="B37" i="2" s="1"/>
  <c r="E33" i="2"/>
  <c r="E37" i="2" s="1"/>
  <c r="C33" i="2"/>
  <c r="C37" i="2"/>
  <c r="Q167" i="1"/>
  <c r="Q166" i="1"/>
  <c r="Q30" i="1"/>
  <c r="E73" i="2"/>
  <c r="B103" i="2" s="1"/>
  <c r="E137" i="2"/>
  <c r="E93" i="2"/>
  <c r="B123" i="2"/>
  <c r="B157" i="2"/>
  <c r="E157" i="2"/>
  <c r="E92" i="2"/>
  <c r="B122" i="2" s="1"/>
  <c r="E156" i="2"/>
  <c r="E91" i="2"/>
  <c r="B121" i="2" s="1"/>
  <c r="E155" i="2"/>
  <c r="E90" i="2"/>
  <c r="B120" i="2"/>
  <c r="E154" i="2"/>
  <c r="E89" i="2"/>
  <c r="B119" i="2"/>
  <c r="B153" i="2"/>
  <c r="E153" i="2"/>
  <c r="E88" i="2"/>
  <c r="B118" i="2"/>
  <c r="E152" i="2"/>
  <c r="E87" i="2"/>
  <c r="B117" i="2" s="1"/>
  <c r="E151" i="2"/>
  <c r="L150" i="2"/>
  <c r="E85" i="2"/>
  <c r="B115" i="2"/>
  <c r="B149" i="2"/>
  <c r="E149" i="2"/>
  <c r="E84" i="2"/>
  <c r="B114" i="2" s="1"/>
  <c r="E148" i="2"/>
  <c r="L147" i="2"/>
  <c r="E82" i="2"/>
  <c r="B112" i="2"/>
  <c r="E146" i="2"/>
  <c r="E81" i="2"/>
  <c r="B111" i="2" s="1"/>
  <c r="E145" i="2"/>
  <c r="E80" i="2"/>
  <c r="B110" i="2"/>
  <c r="E144" i="2"/>
  <c r="E79" i="2"/>
  <c r="B109" i="2"/>
  <c r="B143" i="2"/>
  <c r="E143" i="2"/>
  <c r="E78" i="2"/>
  <c r="B108" i="2"/>
  <c r="E142" i="2"/>
  <c r="E77" i="2"/>
  <c r="B107" i="2"/>
  <c r="E141" i="2"/>
  <c r="E76" i="2"/>
  <c r="B106" i="2"/>
  <c r="E140" i="2"/>
  <c r="E75" i="2"/>
  <c r="B105" i="2"/>
  <c r="B139" i="2" s="1"/>
  <c r="E139" i="2"/>
  <c r="E74" i="2"/>
  <c r="B104" i="2"/>
  <c r="E138" i="2"/>
  <c r="E123" i="2"/>
  <c r="E122" i="2"/>
  <c r="E121" i="2"/>
  <c r="E120" i="2"/>
  <c r="E119" i="2"/>
  <c r="E118" i="2"/>
  <c r="E117" i="2"/>
  <c r="L116" i="2"/>
  <c r="E115" i="2"/>
  <c r="E114" i="2"/>
  <c r="E83" i="2"/>
  <c r="B113" i="2" s="1"/>
  <c r="E113" i="2"/>
  <c r="E112" i="2"/>
  <c r="E111" i="2"/>
  <c r="E110" i="2"/>
  <c r="E109" i="2"/>
  <c r="E108" i="2"/>
  <c r="E107" i="2"/>
  <c r="E106" i="2"/>
  <c r="E105" i="2"/>
  <c r="E104" i="2"/>
  <c r="E103" i="2"/>
  <c r="E86" i="2"/>
  <c r="E65" i="2"/>
  <c r="E64" i="2"/>
  <c r="E63" i="2"/>
  <c r="E62" i="2"/>
  <c r="E61" i="2"/>
  <c r="E60" i="2"/>
  <c r="E59" i="2"/>
  <c r="E58" i="2"/>
  <c r="L58" i="2" s="1"/>
  <c r="E57" i="2"/>
  <c r="L57" i="2"/>
  <c r="E56" i="2"/>
  <c r="E55" i="2"/>
  <c r="E54" i="2"/>
  <c r="E53" i="2"/>
  <c r="E52" i="2"/>
  <c r="E51" i="2"/>
  <c r="E50" i="2"/>
  <c r="E49" i="2"/>
  <c r="E48" i="2"/>
  <c r="E47" i="2"/>
  <c r="E46" i="2"/>
  <c r="E45" i="2"/>
  <c r="G157" i="2"/>
  <c r="D157" i="2"/>
  <c r="C157" i="2"/>
  <c r="G156" i="2"/>
  <c r="D156" i="2"/>
  <c r="C156" i="2"/>
  <c r="G155" i="2"/>
  <c r="F155" i="2"/>
  <c r="D155" i="2"/>
  <c r="C155" i="2"/>
  <c r="G154" i="2"/>
  <c r="F154" i="2"/>
  <c r="D154" i="2"/>
  <c r="C154" i="2"/>
  <c r="D153" i="2"/>
  <c r="C153" i="2"/>
  <c r="G152" i="2"/>
  <c r="F152" i="2"/>
  <c r="D152" i="2"/>
  <c r="C152" i="2"/>
  <c r="G151" i="2"/>
  <c r="F151" i="2"/>
  <c r="D151" i="2"/>
  <c r="C151" i="2"/>
  <c r="G149" i="2"/>
  <c r="D149" i="2"/>
  <c r="C149" i="2"/>
  <c r="G148" i="2"/>
  <c r="F148" i="2"/>
  <c r="D148" i="2"/>
  <c r="C148" i="2"/>
  <c r="G146" i="2"/>
  <c r="F146" i="2"/>
  <c r="D146" i="2"/>
  <c r="C146" i="2"/>
  <c r="G145" i="2"/>
  <c r="F145" i="2"/>
  <c r="D145" i="2"/>
  <c r="C145" i="2"/>
  <c r="G144" i="2"/>
  <c r="F144" i="2"/>
  <c r="D144" i="2"/>
  <c r="C144" i="2"/>
  <c r="G143" i="2"/>
  <c r="F143" i="2"/>
  <c r="D143" i="2"/>
  <c r="C143" i="2"/>
  <c r="G142" i="2"/>
  <c r="F142" i="2"/>
  <c r="D142" i="2"/>
  <c r="C142" i="2"/>
  <c r="G141" i="2"/>
  <c r="F141" i="2"/>
  <c r="D141" i="2"/>
  <c r="C141" i="2"/>
  <c r="G140" i="2"/>
  <c r="F140" i="2"/>
  <c r="D140" i="2"/>
  <c r="C140" i="2"/>
  <c r="G139" i="2"/>
  <c r="F139" i="2"/>
  <c r="D139" i="2"/>
  <c r="C139" i="2"/>
  <c r="G138" i="2"/>
  <c r="F138" i="2"/>
  <c r="D138" i="2"/>
  <c r="C138" i="2"/>
  <c r="G137" i="2"/>
  <c r="D137" i="2"/>
  <c r="C137" i="2"/>
  <c r="G123" i="2"/>
  <c r="D123" i="2"/>
  <c r="C123" i="2"/>
  <c r="G122" i="2"/>
  <c r="F122" i="2"/>
  <c r="D122" i="2"/>
  <c r="C122" i="2"/>
  <c r="G121" i="2"/>
  <c r="F121" i="2"/>
  <c r="D121" i="2"/>
  <c r="C121" i="2"/>
  <c r="H121" i="2" s="1"/>
  <c r="G120" i="2"/>
  <c r="F120" i="2"/>
  <c r="D120" i="2"/>
  <c r="C120" i="2"/>
  <c r="G119" i="2"/>
  <c r="D119" i="2"/>
  <c r="C119" i="2"/>
  <c r="G118" i="2"/>
  <c r="D118" i="2"/>
  <c r="C118" i="2"/>
  <c r="G117" i="2"/>
  <c r="F117" i="2"/>
  <c r="D117" i="2"/>
  <c r="C117" i="2"/>
  <c r="G115" i="2"/>
  <c r="F115" i="2"/>
  <c r="D115" i="2"/>
  <c r="C115" i="2"/>
  <c r="H115" i="2"/>
  <c r="G114" i="2"/>
  <c r="F114" i="2"/>
  <c r="D114" i="2"/>
  <c r="C114" i="2"/>
  <c r="G113" i="2"/>
  <c r="F113" i="2"/>
  <c r="D113" i="2"/>
  <c r="C113" i="2"/>
  <c r="G112" i="2"/>
  <c r="F112" i="2"/>
  <c r="D112" i="2"/>
  <c r="C112" i="2"/>
  <c r="G111" i="2"/>
  <c r="F111" i="2"/>
  <c r="D111" i="2"/>
  <c r="C111" i="2"/>
  <c r="G110" i="2"/>
  <c r="D110" i="2"/>
  <c r="C110" i="2"/>
  <c r="G109" i="2"/>
  <c r="F109" i="2"/>
  <c r="D109" i="2"/>
  <c r="C109" i="2"/>
  <c r="G108" i="2"/>
  <c r="F108" i="2"/>
  <c r="D108" i="2"/>
  <c r="C108" i="2"/>
  <c r="G107" i="2"/>
  <c r="F107" i="2"/>
  <c r="D107" i="2"/>
  <c r="C107" i="2"/>
  <c r="G106" i="2"/>
  <c r="F106" i="2"/>
  <c r="D106" i="2"/>
  <c r="C106" i="2"/>
  <c r="G105" i="2"/>
  <c r="F105" i="2"/>
  <c r="D105" i="2"/>
  <c r="C105" i="2"/>
  <c r="G104" i="2"/>
  <c r="F104" i="2"/>
  <c r="D104" i="2"/>
  <c r="C104" i="2"/>
  <c r="G103" i="2"/>
  <c r="F103" i="2"/>
  <c r="D103" i="2"/>
  <c r="C103" i="2"/>
  <c r="K93" i="1"/>
  <c r="K93" i="2" s="1"/>
  <c r="J93" i="1"/>
  <c r="J93" i="2"/>
  <c r="I93" i="1"/>
  <c r="I93" i="2"/>
  <c r="H93" i="1"/>
  <c r="H93" i="2"/>
  <c r="G93" i="2"/>
  <c r="F93" i="2"/>
  <c r="D93" i="2"/>
  <c r="C93" i="2"/>
  <c r="B93" i="2"/>
  <c r="K92" i="1"/>
  <c r="K92" i="2" s="1"/>
  <c r="J92" i="1"/>
  <c r="J92" i="2"/>
  <c r="I92" i="1"/>
  <c r="I92" i="2"/>
  <c r="H92" i="1"/>
  <c r="H92" i="2"/>
  <c r="G92" i="2"/>
  <c r="F92" i="2"/>
  <c r="D92" i="2"/>
  <c r="C92" i="2"/>
  <c r="B92" i="2"/>
  <c r="K91" i="1"/>
  <c r="K91" i="2"/>
  <c r="J91" i="1"/>
  <c r="J91" i="2"/>
  <c r="I91" i="1"/>
  <c r="I91" i="2" s="1"/>
  <c r="H91" i="1"/>
  <c r="H91" i="2" s="1"/>
  <c r="G91" i="2"/>
  <c r="F91" i="2"/>
  <c r="D91" i="2"/>
  <c r="C91" i="2"/>
  <c r="B91" i="2"/>
  <c r="L91" i="2" s="1"/>
  <c r="K90" i="1"/>
  <c r="K90" i="2"/>
  <c r="J90" i="1"/>
  <c r="J90" i="2"/>
  <c r="I90" i="1"/>
  <c r="I90" i="2"/>
  <c r="H90" i="1"/>
  <c r="H90" i="2"/>
  <c r="G90" i="2"/>
  <c r="F90" i="2"/>
  <c r="D90" i="2"/>
  <c r="C90" i="2"/>
  <c r="B90" i="2"/>
  <c r="K89" i="1"/>
  <c r="K89" i="2"/>
  <c r="J89" i="1"/>
  <c r="J89" i="2" s="1"/>
  <c r="I89" i="1"/>
  <c r="I89" i="2" s="1"/>
  <c r="H89" i="1"/>
  <c r="H89" i="2"/>
  <c r="G89" i="2"/>
  <c r="F89" i="2"/>
  <c r="D89" i="2"/>
  <c r="C89" i="2"/>
  <c r="B89" i="2"/>
  <c r="K88" i="1"/>
  <c r="K88" i="2"/>
  <c r="J88" i="1"/>
  <c r="J88" i="2"/>
  <c r="I88" i="1"/>
  <c r="I88" i="2"/>
  <c r="H88" i="1"/>
  <c r="H88" i="2"/>
  <c r="G88" i="2"/>
  <c r="F88" i="2"/>
  <c r="D88" i="2"/>
  <c r="C88" i="2"/>
  <c r="B88" i="2"/>
  <c r="L88" i="2" s="1"/>
  <c r="K87" i="1"/>
  <c r="K87" i="2" s="1"/>
  <c r="J87" i="1"/>
  <c r="J87" i="2" s="1"/>
  <c r="I87" i="1"/>
  <c r="I87" i="2"/>
  <c r="H87" i="1"/>
  <c r="H87" i="2"/>
  <c r="G87" i="2"/>
  <c r="F87" i="2"/>
  <c r="D87" i="2"/>
  <c r="C87" i="2"/>
  <c r="B87" i="2"/>
  <c r="K86" i="1"/>
  <c r="K86" i="2"/>
  <c r="J86" i="1"/>
  <c r="J86" i="2"/>
  <c r="I86" i="1"/>
  <c r="I86" i="2"/>
  <c r="H86" i="1"/>
  <c r="H86" i="2"/>
  <c r="G86" i="2"/>
  <c r="F86" i="2"/>
  <c r="D86" i="2"/>
  <c r="C86" i="2"/>
  <c r="B86" i="2"/>
  <c r="K85" i="1"/>
  <c r="K85" i="2" s="1"/>
  <c r="J85" i="1"/>
  <c r="J85" i="2"/>
  <c r="I85" i="1"/>
  <c r="I85" i="2"/>
  <c r="H85" i="1"/>
  <c r="H85" i="2" s="1"/>
  <c r="G85" i="2"/>
  <c r="D85" i="2"/>
  <c r="C85" i="2"/>
  <c r="B85" i="2"/>
  <c r="L85" i="2" s="1"/>
  <c r="K84" i="1"/>
  <c r="K84" i="2"/>
  <c r="J84" i="1"/>
  <c r="J84" i="2" s="1"/>
  <c r="I84" i="1"/>
  <c r="I84" i="2" s="1"/>
  <c r="H84" i="1"/>
  <c r="H84" i="2"/>
  <c r="G84" i="2"/>
  <c r="F84" i="2"/>
  <c r="D84" i="2"/>
  <c r="C84" i="2"/>
  <c r="B84" i="2"/>
  <c r="L84" i="2" s="1"/>
  <c r="K83" i="1"/>
  <c r="K83" i="2"/>
  <c r="J83" i="1"/>
  <c r="J83" i="2"/>
  <c r="I83" i="1"/>
  <c r="I83" i="2" s="1"/>
  <c r="H83" i="1"/>
  <c r="H83" i="2" s="1"/>
  <c r="G83" i="2"/>
  <c r="F83" i="2"/>
  <c r="D83" i="2"/>
  <c r="C83" i="2"/>
  <c r="B83" i="2"/>
  <c r="L83" i="2" s="1"/>
  <c r="K82" i="1"/>
  <c r="K82" i="2" s="1"/>
  <c r="J82" i="1"/>
  <c r="J82" i="2"/>
  <c r="I82" i="1"/>
  <c r="I82" i="2"/>
  <c r="H82" i="1"/>
  <c r="H82" i="2" s="1"/>
  <c r="G82" i="2"/>
  <c r="F82" i="2"/>
  <c r="D82" i="2"/>
  <c r="C82" i="2"/>
  <c r="B82" i="2"/>
  <c r="K81" i="1"/>
  <c r="K81" i="2"/>
  <c r="J81" i="1"/>
  <c r="J81" i="2"/>
  <c r="I81" i="1"/>
  <c r="I81" i="2"/>
  <c r="H81" i="1"/>
  <c r="H81" i="2"/>
  <c r="G81" i="2"/>
  <c r="F81" i="2"/>
  <c r="D81" i="2"/>
  <c r="C81" i="2"/>
  <c r="B81" i="2"/>
  <c r="K80" i="1"/>
  <c r="K80" i="2"/>
  <c r="J80" i="1"/>
  <c r="J80" i="2"/>
  <c r="I80" i="1"/>
  <c r="I80" i="2" s="1"/>
  <c r="H80" i="1"/>
  <c r="H80" i="2" s="1"/>
  <c r="G80" i="2"/>
  <c r="F80" i="2"/>
  <c r="D80" i="2"/>
  <c r="C80" i="2"/>
  <c r="B80" i="2"/>
  <c r="L80" i="2" s="1"/>
  <c r="K79" i="1"/>
  <c r="K79" i="2"/>
  <c r="J79" i="1"/>
  <c r="J79" i="2"/>
  <c r="I79" i="1"/>
  <c r="I79" i="2"/>
  <c r="H79" i="1"/>
  <c r="H79" i="2"/>
  <c r="G79" i="2"/>
  <c r="D79" i="2"/>
  <c r="C79" i="2"/>
  <c r="B79" i="2"/>
  <c r="K78" i="1"/>
  <c r="K78" i="2"/>
  <c r="J78" i="1"/>
  <c r="J78" i="2"/>
  <c r="I78" i="1"/>
  <c r="I78" i="2"/>
  <c r="H78" i="1"/>
  <c r="H78" i="2"/>
  <c r="G78" i="2"/>
  <c r="F78" i="2"/>
  <c r="D78" i="2"/>
  <c r="C78" i="2"/>
  <c r="B78" i="2"/>
  <c r="K77" i="1"/>
  <c r="K77" i="2" s="1"/>
  <c r="J77" i="1"/>
  <c r="J77" i="2"/>
  <c r="I77" i="1"/>
  <c r="I77" i="2"/>
  <c r="H77" i="1"/>
  <c r="H77" i="2" s="1"/>
  <c r="G77" i="2"/>
  <c r="F77" i="2"/>
  <c r="D77" i="2"/>
  <c r="C77" i="2"/>
  <c r="B77" i="2"/>
  <c r="K76" i="1"/>
  <c r="K76" i="2"/>
  <c r="J76" i="1"/>
  <c r="J76" i="2"/>
  <c r="I76" i="1"/>
  <c r="I76" i="2"/>
  <c r="H76" i="1"/>
  <c r="H76" i="2"/>
  <c r="G76" i="2"/>
  <c r="F76" i="2"/>
  <c r="D76" i="2"/>
  <c r="C76" i="2"/>
  <c r="B76" i="2"/>
  <c r="K75" i="1"/>
  <c r="K75" i="2"/>
  <c r="J75" i="1"/>
  <c r="J75" i="2"/>
  <c r="I75" i="1"/>
  <c r="I75" i="2" s="1"/>
  <c r="H75" i="1"/>
  <c r="H75" i="2" s="1"/>
  <c r="G75" i="2"/>
  <c r="F75" i="2"/>
  <c r="D75" i="2"/>
  <c r="C75" i="2"/>
  <c r="B75" i="2"/>
  <c r="L75" i="2" s="1"/>
  <c r="K74" i="1"/>
  <c r="K74" i="2"/>
  <c r="J74" i="1"/>
  <c r="J74" i="2"/>
  <c r="I74" i="1"/>
  <c r="I74" i="2"/>
  <c r="H74" i="1"/>
  <c r="H74" i="2"/>
  <c r="G74" i="2"/>
  <c r="F74" i="2"/>
  <c r="D74" i="2"/>
  <c r="C74" i="2"/>
  <c r="B74" i="2"/>
  <c r="K73" i="1"/>
  <c r="K73" i="2"/>
  <c r="J73" i="1"/>
  <c r="J73" i="2" s="1"/>
  <c r="I73" i="1"/>
  <c r="I73" i="2" s="1"/>
  <c r="H73" i="1"/>
  <c r="H73" i="2"/>
  <c r="G73" i="2"/>
  <c r="F73" i="2"/>
  <c r="D73" i="2"/>
  <c r="C73" i="2"/>
  <c r="B73" i="2"/>
  <c r="C5" i="2"/>
  <c r="Q69" i="2"/>
  <c r="I65" i="1"/>
  <c r="I65" i="2"/>
  <c r="G65" i="2"/>
  <c r="F65" i="2"/>
  <c r="D65" i="2"/>
  <c r="C65" i="2"/>
  <c r="I64" i="1"/>
  <c r="I64" i="2"/>
  <c r="G64" i="2"/>
  <c r="F64" i="2"/>
  <c r="D64" i="2"/>
  <c r="C64" i="2"/>
  <c r="I63" i="1"/>
  <c r="I63" i="2"/>
  <c r="G63" i="2"/>
  <c r="F63" i="2"/>
  <c r="D63" i="2"/>
  <c r="C63" i="2"/>
  <c r="K62" i="1"/>
  <c r="K62" i="2"/>
  <c r="J62" i="1"/>
  <c r="J62" i="2"/>
  <c r="I62" i="1"/>
  <c r="I62" i="2"/>
  <c r="H62" i="1"/>
  <c r="H62" i="2"/>
  <c r="G62" i="2"/>
  <c r="F62" i="2"/>
  <c r="D62" i="2"/>
  <c r="C62" i="2"/>
  <c r="B62" i="2"/>
  <c r="K61" i="1"/>
  <c r="K61" i="2"/>
  <c r="J61" i="1"/>
  <c r="J61" i="2"/>
  <c r="I61" i="1"/>
  <c r="I61" i="2" s="1"/>
  <c r="H61" i="1"/>
  <c r="H61" i="2" s="1"/>
  <c r="G61" i="2"/>
  <c r="F61" i="2"/>
  <c r="D61" i="2"/>
  <c r="C61" i="2"/>
  <c r="B61" i="2"/>
  <c r="K60" i="1"/>
  <c r="K60" i="2"/>
  <c r="J60" i="1"/>
  <c r="J60" i="2"/>
  <c r="I60" i="1"/>
  <c r="I60" i="2"/>
  <c r="H60" i="1"/>
  <c r="H60" i="2"/>
  <c r="G60" i="2"/>
  <c r="F60" i="2"/>
  <c r="D60" i="2"/>
  <c r="C60" i="2"/>
  <c r="B60" i="2"/>
  <c r="K59" i="1"/>
  <c r="K59" i="2"/>
  <c r="J59" i="1"/>
  <c r="J59" i="2" s="1"/>
  <c r="I59" i="1"/>
  <c r="I59" i="2" s="1"/>
  <c r="H59" i="1"/>
  <c r="H59" i="2"/>
  <c r="G59" i="2"/>
  <c r="F59" i="2"/>
  <c r="D59" i="2"/>
  <c r="C59" i="2"/>
  <c r="B59" i="2"/>
  <c r="K58" i="1"/>
  <c r="K58" i="2"/>
  <c r="J58" i="1"/>
  <c r="J58" i="2"/>
  <c r="I58" i="1"/>
  <c r="I58" i="2"/>
  <c r="H58" i="1"/>
  <c r="H58" i="2"/>
  <c r="G58" i="2"/>
  <c r="F58" i="2"/>
  <c r="D58" i="2"/>
  <c r="C58" i="2"/>
  <c r="B58" i="2"/>
  <c r="K57" i="1"/>
  <c r="K57" i="2" s="1"/>
  <c r="J57" i="1"/>
  <c r="J57" i="2" s="1"/>
  <c r="I57" i="1"/>
  <c r="I57" i="2"/>
  <c r="H57" i="1"/>
  <c r="H57" i="2"/>
  <c r="G57" i="2"/>
  <c r="D57" i="2"/>
  <c r="C57" i="2"/>
  <c r="B57" i="2"/>
  <c r="K56" i="1"/>
  <c r="K56" i="2"/>
  <c r="J56" i="1"/>
  <c r="J56" i="2"/>
  <c r="I56" i="1"/>
  <c r="I56" i="2" s="1"/>
  <c r="H56" i="1"/>
  <c r="H56" i="2" s="1"/>
  <c r="G56" i="2"/>
  <c r="F56" i="2"/>
  <c r="D56" i="2"/>
  <c r="C56" i="2"/>
  <c r="B56" i="2"/>
  <c r="K55" i="1"/>
  <c r="K55" i="2"/>
  <c r="J55" i="1"/>
  <c r="J55" i="2"/>
  <c r="I55" i="1"/>
  <c r="I55" i="2"/>
  <c r="H55" i="1"/>
  <c r="H55" i="2"/>
  <c r="G55" i="2"/>
  <c r="F55" i="2"/>
  <c r="D55" i="2"/>
  <c r="C55" i="2"/>
  <c r="B55" i="2"/>
  <c r="K54" i="1"/>
  <c r="K54" i="2"/>
  <c r="J54" i="1"/>
  <c r="J54" i="2" s="1"/>
  <c r="I54" i="1"/>
  <c r="I54" i="2" s="1"/>
  <c r="H54" i="1"/>
  <c r="H54" i="2"/>
  <c r="G54" i="2"/>
  <c r="F54" i="2"/>
  <c r="D54" i="2"/>
  <c r="C54" i="2"/>
  <c r="B54" i="2"/>
  <c r="K53" i="1"/>
  <c r="K53" i="2"/>
  <c r="J53" i="1"/>
  <c r="J53" i="2"/>
  <c r="I53" i="1"/>
  <c r="I53" i="2"/>
  <c r="H53" i="1"/>
  <c r="H53" i="2"/>
  <c r="G53" i="2"/>
  <c r="F53" i="2"/>
  <c r="D53" i="2"/>
  <c r="C53" i="2"/>
  <c r="B53" i="2"/>
  <c r="K52" i="1"/>
  <c r="K52" i="2" s="1"/>
  <c r="J52" i="1"/>
  <c r="J52" i="2" s="1"/>
  <c r="I52" i="1"/>
  <c r="I52" i="2"/>
  <c r="H52" i="1"/>
  <c r="H52" i="2"/>
  <c r="G52" i="2"/>
  <c r="F52" i="2"/>
  <c r="D52" i="2"/>
  <c r="C52" i="2"/>
  <c r="B52" i="2"/>
  <c r="K51" i="1"/>
  <c r="K51" i="2"/>
  <c r="J51" i="1"/>
  <c r="J51" i="2"/>
  <c r="I51" i="1"/>
  <c r="I51" i="2"/>
  <c r="H51" i="1"/>
  <c r="H51" i="2"/>
  <c r="G51" i="2"/>
  <c r="F51" i="2"/>
  <c r="D51" i="2"/>
  <c r="C51" i="2"/>
  <c r="B51" i="2"/>
  <c r="K50" i="1"/>
  <c r="K50" i="2" s="1"/>
  <c r="J50" i="1"/>
  <c r="J50" i="2"/>
  <c r="I50" i="1"/>
  <c r="I50" i="2"/>
  <c r="H50" i="1"/>
  <c r="H50" i="2" s="1"/>
  <c r="G50" i="2"/>
  <c r="F50" i="2"/>
  <c r="D50" i="2"/>
  <c r="C50" i="2"/>
  <c r="B50" i="2"/>
  <c r="K49" i="1"/>
  <c r="K49" i="2"/>
  <c r="J49" i="1"/>
  <c r="J49" i="2"/>
  <c r="I49" i="1"/>
  <c r="I49" i="2"/>
  <c r="H49" i="1"/>
  <c r="H49" i="2"/>
  <c r="G49" i="2"/>
  <c r="F49" i="2"/>
  <c r="D49" i="2"/>
  <c r="C49" i="2"/>
  <c r="B49" i="2"/>
  <c r="K48" i="1"/>
  <c r="K48" i="2"/>
  <c r="J48" i="1"/>
  <c r="J48" i="2"/>
  <c r="I48" i="1"/>
  <c r="I48" i="2" s="1"/>
  <c r="H48" i="1"/>
  <c r="H48" i="2" s="1"/>
  <c r="G48" i="2"/>
  <c r="F48" i="2"/>
  <c r="D48" i="2"/>
  <c r="C48" i="2"/>
  <c r="B48" i="2"/>
  <c r="K47" i="1"/>
  <c r="K47" i="2"/>
  <c r="J47" i="1"/>
  <c r="J47" i="2"/>
  <c r="I47" i="1"/>
  <c r="I47" i="2"/>
  <c r="H47" i="1"/>
  <c r="H47" i="2"/>
  <c r="G47" i="2"/>
  <c r="F47" i="2"/>
  <c r="D47" i="2"/>
  <c r="C47" i="2"/>
  <c r="B47" i="2"/>
  <c r="K46" i="1"/>
  <c r="K46" i="2"/>
  <c r="J46" i="1"/>
  <c r="J46" i="2" s="1"/>
  <c r="I46" i="1"/>
  <c r="I46" i="2" s="1"/>
  <c r="H46" i="1"/>
  <c r="H46" i="2"/>
  <c r="G46" i="2"/>
  <c r="F46" i="2"/>
  <c r="D46" i="2"/>
  <c r="C46" i="2"/>
  <c r="B46" i="2"/>
  <c r="K45" i="1"/>
  <c r="K45" i="2"/>
  <c r="J45" i="1"/>
  <c r="J45" i="2"/>
  <c r="I45" i="1"/>
  <c r="I45" i="2"/>
  <c r="H45" i="1"/>
  <c r="H45" i="2"/>
  <c r="G45" i="2"/>
  <c r="F45" i="2"/>
  <c r="D45" i="2"/>
  <c r="C45" i="2"/>
  <c r="B45" i="2"/>
  <c r="I157" i="1"/>
  <c r="I156" i="1"/>
  <c r="I155" i="1"/>
  <c r="I154" i="1"/>
  <c r="I153" i="1"/>
  <c r="I152" i="1"/>
  <c r="I151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B65" i="1"/>
  <c r="J65" i="1" s="1"/>
  <c r="J65" i="2" s="1"/>
  <c r="K65" i="1"/>
  <c r="K65" i="2" s="1"/>
  <c r="B64" i="1"/>
  <c r="K64" i="1" s="1"/>
  <c r="K64" i="2" s="1"/>
  <c r="B63" i="1"/>
  <c r="B63" i="2" s="1"/>
  <c r="K63" i="1"/>
  <c r="K63" i="2"/>
  <c r="Q29" i="1"/>
  <c r="F33" i="1"/>
  <c r="F37" i="1"/>
  <c r="E33" i="1"/>
  <c r="E37" i="1"/>
  <c r="D33" i="1"/>
  <c r="D37" i="1"/>
  <c r="C33" i="1"/>
  <c r="C37" i="1"/>
  <c r="B33" i="1"/>
  <c r="B37" i="1"/>
  <c r="I109" i="2"/>
  <c r="J115" i="2"/>
  <c r="I117" i="2"/>
  <c r="I119" i="2"/>
  <c r="I139" i="2"/>
  <c r="I145" i="2"/>
  <c r="I154" i="2"/>
  <c r="L56" i="2"/>
  <c r="L115" i="2"/>
  <c r="L149" i="2"/>
  <c r="K157" i="2"/>
  <c r="K120" i="2"/>
  <c r="K105" i="2"/>
  <c r="K104" i="2"/>
  <c r="K112" i="2"/>
  <c r="J153" i="2"/>
  <c r="J123" i="2"/>
  <c r="J157" i="2"/>
  <c r="L74" i="2"/>
  <c r="L76" i="2"/>
  <c r="L82" i="2"/>
  <c r="L90" i="2"/>
  <c r="H105" i="2"/>
  <c r="H106" i="2"/>
  <c r="H107" i="2"/>
  <c r="I118" i="2"/>
  <c r="H119" i="2"/>
  <c r="H120" i="2"/>
  <c r="I137" i="2"/>
  <c r="I140" i="2"/>
  <c r="H153" i="2"/>
  <c r="I156" i="2"/>
  <c r="L45" i="2"/>
  <c r="L47" i="2"/>
  <c r="L49" i="2"/>
  <c r="L51" i="2"/>
  <c r="L53" i="2"/>
  <c r="L55" i="2"/>
  <c r="L59" i="2"/>
  <c r="L61" i="2"/>
  <c r="L63" i="2"/>
  <c r="L65" i="2"/>
  <c r="L105" i="2"/>
  <c r="L109" i="2"/>
  <c r="K118" i="2"/>
  <c r="I107" i="2"/>
  <c r="K109" i="2"/>
  <c r="K119" i="2"/>
  <c r="L79" i="2"/>
  <c r="L81" i="2"/>
  <c r="L89" i="2"/>
  <c r="L93" i="2"/>
  <c r="J105" i="2"/>
  <c r="I106" i="2"/>
  <c r="I108" i="2"/>
  <c r="J119" i="2"/>
  <c r="I138" i="2"/>
  <c r="I155" i="2"/>
  <c r="I157" i="2"/>
  <c r="L46" i="2"/>
  <c r="L48" i="2"/>
  <c r="L50" i="2"/>
  <c r="L52" i="2"/>
  <c r="L54" i="2"/>
  <c r="L60" i="2"/>
  <c r="L62" i="2"/>
  <c r="L64" i="2"/>
  <c r="L106" i="2"/>
  <c r="L110" i="2"/>
  <c r="L119" i="2"/>
  <c r="L123" i="2"/>
  <c r="L143" i="2"/>
  <c r="K110" i="2"/>
  <c r="K153" i="2"/>
  <c r="K143" i="2"/>
  <c r="H143" i="2"/>
  <c r="J149" i="2"/>
  <c r="J109" i="2"/>
  <c r="K115" i="2"/>
  <c r="K123" i="2"/>
  <c r="K149" i="2"/>
  <c r="L78" i="2"/>
  <c r="L86" i="2"/>
  <c r="L92" i="2"/>
  <c r="H104" i="2"/>
  <c r="H108" i="2"/>
  <c r="H109" i="2"/>
  <c r="H110" i="2"/>
  <c r="H112" i="2"/>
  <c r="H118" i="2"/>
  <c r="H123" i="2"/>
  <c r="I141" i="2"/>
  <c r="I142" i="2"/>
  <c r="I143" i="2"/>
  <c r="I144" i="2"/>
  <c r="H149" i="2"/>
  <c r="H157" i="2"/>
  <c r="B140" i="2"/>
  <c r="L140" i="2" s="1"/>
  <c r="J106" i="2"/>
  <c r="B141" i="2"/>
  <c r="K141" i="2" s="1"/>
  <c r="J107" i="2"/>
  <c r="B142" i="2"/>
  <c r="L142" i="2"/>
  <c r="J108" i="2"/>
  <c r="B154" i="2"/>
  <c r="K154" i="2" s="1"/>
  <c r="L154" i="2"/>
  <c r="J120" i="2"/>
  <c r="I103" i="2"/>
  <c r="I104" i="2"/>
  <c r="I105" i="2"/>
  <c r="K106" i="2"/>
  <c r="K107" i="2"/>
  <c r="K108" i="2"/>
  <c r="I110" i="2"/>
  <c r="I111" i="2"/>
  <c r="I112" i="2"/>
  <c r="I113" i="2"/>
  <c r="I114" i="2"/>
  <c r="I115" i="2"/>
  <c r="I120" i="2"/>
  <c r="I121" i="2"/>
  <c r="I122" i="2"/>
  <c r="I123" i="2"/>
  <c r="J143" i="2"/>
  <c r="I146" i="2"/>
  <c r="I148" i="2"/>
  <c r="I149" i="2"/>
  <c r="I151" i="2"/>
  <c r="I152" i="2"/>
  <c r="I153" i="2"/>
  <c r="L77" i="2"/>
  <c r="B138" i="2"/>
  <c r="K138" i="2" s="1"/>
  <c r="J104" i="2"/>
  <c r="B144" i="2"/>
  <c r="J110" i="2"/>
  <c r="B146" i="2"/>
  <c r="L146" i="2" s="1"/>
  <c r="J112" i="2"/>
  <c r="B152" i="2"/>
  <c r="L152" i="2" s="1"/>
  <c r="J118" i="2"/>
  <c r="L73" i="2"/>
  <c r="L87" i="2"/>
  <c r="L118" i="2"/>
  <c r="L120" i="2"/>
  <c r="L153" i="2"/>
  <c r="L157" i="2"/>
  <c r="R29" i="2"/>
  <c r="H64" i="1"/>
  <c r="H64" i="2"/>
  <c r="J63" i="1"/>
  <c r="J63" i="2"/>
  <c r="B65" i="2"/>
  <c r="L104" i="2"/>
  <c r="L107" i="2"/>
  <c r="L108" i="2"/>
  <c r="L112" i="2"/>
  <c r="K152" i="2"/>
  <c r="K144" i="2"/>
  <c r="J144" i="2"/>
  <c r="H144" i="2"/>
  <c r="L144" i="2"/>
  <c r="K142" i="2"/>
  <c r="J142" i="2"/>
  <c r="H142" i="2"/>
  <c r="J140" i="2"/>
  <c r="K140" i="2"/>
  <c r="H152" i="2"/>
  <c r="H140" i="2"/>
  <c r="J154" i="2"/>
  <c r="H138" i="2"/>
  <c r="K139" i="2" l="1"/>
  <c r="L139" i="2"/>
  <c r="J139" i="2"/>
  <c r="H139" i="2"/>
  <c r="J117" i="2"/>
  <c r="B151" i="2"/>
  <c r="K117" i="2"/>
  <c r="L117" i="2"/>
  <c r="H117" i="2"/>
  <c r="L113" i="2"/>
  <c r="J113" i="2"/>
  <c r="K113" i="2"/>
  <c r="H113" i="2"/>
  <c r="K114" i="2"/>
  <c r="J114" i="2"/>
  <c r="H114" i="2"/>
  <c r="B148" i="2"/>
  <c r="L114" i="2"/>
  <c r="B145" i="2"/>
  <c r="H111" i="2"/>
  <c r="L111" i="2"/>
  <c r="K111" i="2"/>
  <c r="J111" i="2"/>
  <c r="J121" i="2"/>
  <c r="K121" i="2"/>
  <c r="L121" i="2"/>
  <c r="B155" i="2"/>
  <c r="J103" i="2"/>
  <c r="L103" i="2"/>
  <c r="K103" i="2"/>
  <c r="H103" i="2"/>
  <c r="B137" i="2"/>
  <c r="H122" i="2"/>
  <c r="B156" i="2"/>
  <c r="K122" i="2"/>
  <c r="J122" i="2"/>
  <c r="L122" i="2"/>
  <c r="J138" i="2"/>
  <c r="H65" i="1"/>
  <c r="H65" i="2" s="1"/>
  <c r="J64" i="1"/>
  <c r="J64" i="2" s="1"/>
  <c r="L138" i="2"/>
  <c r="L141" i="2"/>
  <c r="H141" i="2"/>
  <c r="J146" i="2"/>
  <c r="K146" i="2"/>
  <c r="B64" i="2"/>
  <c r="J141" i="2"/>
  <c r="H63" i="1"/>
  <c r="H63" i="2" s="1"/>
  <c r="H146" i="2"/>
  <c r="J152" i="2"/>
  <c r="H154" i="2"/>
  <c r="J137" i="2" l="1"/>
  <c r="L137" i="2"/>
  <c r="H137" i="2"/>
  <c r="K137" i="2"/>
  <c r="H151" i="2"/>
  <c r="L151" i="2"/>
  <c r="J151" i="2"/>
  <c r="K151" i="2"/>
  <c r="J155" i="2"/>
  <c r="K155" i="2"/>
  <c r="H155" i="2"/>
  <c r="L155" i="2"/>
  <c r="H145" i="2"/>
  <c r="J145" i="2"/>
  <c r="K145" i="2"/>
  <c r="L145" i="2"/>
  <c r="H156" i="2"/>
  <c r="L156" i="2"/>
  <c r="K156" i="2"/>
  <c r="J156" i="2"/>
  <c r="L148" i="2"/>
  <c r="J148" i="2"/>
  <c r="K148" i="2"/>
  <c r="H148" i="2"/>
</calcChain>
</file>

<file path=xl/sharedStrings.xml><?xml version="1.0" encoding="utf-8"?>
<sst xmlns="http://schemas.openxmlformats.org/spreadsheetml/2006/main" count="348" uniqueCount="61">
  <si>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</si>
  <si>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</si>
  <si>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</si>
  <si>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</si>
  <si>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</si>
  <si>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</si>
  <si>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</si>
  <si>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</si>
  <si>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</si>
  <si>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</si>
  <si>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</si>
  <si>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</si>
  <si>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</si>
  <si>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</si>
  <si>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</si>
  <si>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</si>
  <si>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</si>
  <si>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</si>
  <si>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</si>
  <si>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</si>
  <si>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</si>
  <si>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</si>
  <si>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</si>
  <si>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</si>
  <si>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</si>
  <si>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</si>
  <si>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</si>
  <si>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</si>
  <si>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</si>
  <si>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</si>
  <si>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</si>
  <si>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</si>
  <si>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</si>
  <si>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</si>
  <si>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</si>
  <si>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</si>
  <si>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</si>
  <si>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</si>
  <si>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</si>
  <si>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</si>
  <si>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</si>
  <si>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</si>
  <si>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</si>
  <si>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</si>
  <si>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</si>
  <si>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UPME</t>
  </si>
  <si>
    <t>FUENTE Precios:</t>
  </si>
  <si>
    <t>MBTU/GAL</t>
  </si>
  <si>
    <t>$/MBTU</t>
  </si>
  <si>
    <t>$/GALÓN</t>
  </si>
  <si>
    <t>Referencia=precio promedio GMC vendida</t>
  </si>
  <si>
    <t>MBTU/m3</t>
  </si>
  <si>
    <t>ACPM/ GMCV</t>
  </si>
  <si>
    <t>GMC ref/ GMCV</t>
  </si>
  <si>
    <t>GEX/ GMCV</t>
  </si>
  <si>
    <t>GNV/ GMCV</t>
  </si>
  <si>
    <t>RELACION CON GM</t>
  </si>
  <si>
    <t>Neiva</t>
  </si>
  <si>
    <t>JULIO</t>
  </si>
  <si>
    <t>ESTADÍSTICAS PRECIOS GEX SURTIDOR EDS REVISADAS - JULIO 2016 $/MBTU</t>
  </si>
  <si>
    <t>ESTADÍSTICAS PRECIOS GNV SURTIDOR EDS REVISADAS - JULIO 2016 $/MBTU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</si>
</sst>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;[Red]&quot;$&quot;\ #,##0.00"/>
    <numFmt numFmtId="165" formatCode="&quot;$&quot;\ #,##0;[Red]&quot;$&quot;\ #,##0"/>
    <numFmt numFmtId="166" formatCode="0.0%"/>
    <numFmt numFmtId="167" formatCode="&quot;$&quot;#,##0;[Red]&quot;$&quot;#,##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2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2" xfId="0" applyFont="1" applyBorder="1"/>
    <xf numFmtId="17" fontId="3" fillId="2" borderId="0" xfId="0" applyNumberFormat="1" applyFont="1" applyFill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165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1" fillId="0" borderId="0" xfId="0" applyFont="1"/>
    <xf numFmtId="0" fontId="5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Border="1" applyAlignment="1">
      <alignment horizontal="center"/>
    </xf>
    <xf numFmtId="0" fontId="12" fillId="0" borderId="0" xfId="0" applyFont="1"/>
    <xf numFmtId="166" fontId="3" fillId="0" borderId="5" xfId="7" applyNumberFormat="1" applyFont="1" applyBorder="1" applyAlignment="1">
      <alignment horizontal="center"/>
    </xf>
    <xf numFmtId="166" fontId="3" fillId="0" borderId="13" xfId="7" applyNumberFormat="1" applyFont="1" applyBorder="1" applyAlignment="1">
      <alignment horizontal="center"/>
    </xf>
    <xf numFmtId="166" fontId="3" fillId="0" borderId="4" xfId="7" applyNumberFormat="1" applyFont="1" applyBorder="1" applyAlignment="1">
      <alignment horizontal="center"/>
    </xf>
    <xf numFmtId="166" fontId="3" fillId="0" borderId="6" xfId="7" applyNumberFormat="1" applyFont="1" applyBorder="1" applyAlignment="1">
      <alignment horizontal="center"/>
    </xf>
    <xf numFmtId="166" fontId="3" fillId="0" borderId="0" xfId="0" applyNumberFormat="1" applyFont="1"/>
    <xf numFmtId="166" fontId="1" fillId="0" borderId="0" xfId="0" applyNumberFormat="1" applyFont="1" applyBorder="1" applyAlignment="1">
      <alignment horizontal="center"/>
    </xf>
    <xf numFmtId="166" fontId="7" fillId="0" borderId="7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167" fontId="3" fillId="0" borderId="0" xfId="0" applyNumberFormat="1" applyFont="1" applyFill="1"/>
    <xf numFmtId="165" fontId="3" fillId="0" borderId="4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28">
    <cellStyle name="Hipervínculo" xfId="1" builtinId="8" hidden="1"/>
    <cellStyle name="Hipervínculo" xfId="3" builtinId="8" hidden="1"/>
    <cellStyle name="Hipervínculo" xfId="5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Normal" xfId="0" builtinId="0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Ciudades(volumen)'!$Q$29</c:f>
          <c:strCache>
            <c:ptCount val="1"/>
            <c:pt idx="0">
              <c:v>ESTADÍSTICAS PRECIOS ACPM SURTIDOR EDS REVISADAS - JULIO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Ciudades(volumen)'!$B$45:$B$65</c:f>
              <c:numCache>
                <c:formatCode>"$"\ #,##0;[Red]"$"\ #,##0</c:formatCode>
                <c:ptCount val="21"/>
                <c:pt idx="0">
                  <c:v>7567.12</c:v>
                </c:pt>
                <c:pt idx="1">
                  <c:v>7213</c:v>
                </c:pt>
                <c:pt idx="2">
                  <c:v>7348</c:v>
                </c:pt>
                <c:pt idx="3">
                  <c:v>7266</c:v>
                </c:pt>
                <c:pt idx="4">
                  <c:v>7551</c:v>
                </c:pt>
                <c:pt idx="5">
                  <c:v>7187</c:v>
                </c:pt>
                <c:pt idx="6">
                  <c:v>7429.53</c:v>
                </c:pt>
                <c:pt idx="7">
                  <c:v>7499</c:v>
                </c:pt>
                <c:pt idx="8">
                  <c:v>7462</c:v>
                </c:pt>
                <c:pt idx="9">
                  <c:v>7520</c:v>
                </c:pt>
                <c:pt idx="10">
                  <c:v>5788</c:v>
                </c:pt>
                <c:pt idx="11">
                  <c:v>7507</c:v>
                </c:pt>
                <c:pt idx="12">
                  <c:v>7701</c:v>
                </c:pt>
                <c:pt idx="13">
                  <c:v>5000</c:v>
                </c:pt>
                <c:pt idx="14">
                  <c:v>7313</c:v>
                </c:pt>
                <c:pt idx="15">
                  <c:v>7482</c:v>
                </c:pt>
                <c:pt idx="16">
                  <c:v>6198.38</c:v>
                </c:pt>
                <c:pt idx="17">
                  <c:v>7448</c:v>
                </c:pt>
                <c:pt idx="18">
                  <c:v>7462</c:v>
                </c:pt>
                <c:pt idx="19">
                  <c:v>7551</c:v>
                </c:pt>
                <c:pt idx="20">
                  <c:v>7213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Ciudades(volumen)'!$C$44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Ciudades(volumen)'!$C$45:$C$65</c:f>
              <c:numCache>
                <c:formatCode>"$"\ #,##0.00;[Red]"$"\ #,##0.00</c:formatCode>
                <c:ptCount val="21"/>
                <c:pt idx="0">
                  <c:v>7660</c:v>
                </c:pt>
                <c:pt idx="1">
                  <c:v>7730</c:v>
                </c:pt>
                <c:pt idx="2">
                  <c:v>7840</c:v>
                </c:pt>
                <c:pt idx="3">
                  <c:v>7350</c:v>
                </c:pt>
                <c:pt idx="4">
                  <c:v>7679</c:v>
                </c:pt>
                <c:pt idx="5">
                  <c:v>8270</c:v>
                </c:pt>
                <c:pt idx="6">
                  <c:v>7590</c:v>
                </c:pt>
                <c:pt idx="7">
                  <c:v>7539</c:v>
                </c:pt>
                <c:pt idx="8">
                  <c:v>7910</c:v>
                </c:pt>
                <c:pt idx="9">
                  <c:v>7777</c:v>
                </c:pt>
                <c:pt idx="10">
                  <c:v>6320</c:v>
                </c:pt>
                <c:pt idx="11">
                  <c:v>7710</c:v>
                </c:pt>
                <c:pt idx="12">
                  <c:v>8070</c:v>
                </c:pt>
                <c:pt idx="13">
                  <c:v>6000</c:v>
                </c:pt>
                <c:pt idx="14">
                  <c:v>7490</c:v>
                </c:pt>
                <c:pt idx="15">
                  <c:v>7545</c:v>
                </c:pt>
                <c:pt idx="16">
                  <c:v>6300</c:v>
                </c:pt>
                <c:pt idx="17">
                  <c:v>8070</c:v>
                </c:pt>
                <c:pt idx="18">
                  <c:v>7645</c:v>
                </c:pt>
                <c:pt idx="19">
                  <c:v>7530</c:v>
                </c:pt>
                <c:pt idx="20">
                  <c:v>7479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Ciudades(volumen)'!$D$44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Ciudades(volumen)'!$D$45:$D$65</c:f>
              <c:numCache>
                <c:formatCode>"$"\ #,##0.00;[Red]"$"\ #,##0.00</c:formatCode>
                <c:ptCount val="21"/>
                <c:pt idx="0">
                  <c:v>6978</c:v>
                </c:pt>
                <c:pt idx="1">
                  <c:v>7050</c:v>
                </c:pt>
                <c:pt idx="2">
                  <c:v>6959</c:v>
                </c:pt>
                <c:pt idx="3">
                  <c:v>6905</c:v>
                </c:pt>
                <c:pt idx="4">
                  <c:v>7120</c:v>
                </c:pt>
                <c:pt idx="5">
                  <c:v>6900</c:v>
                </c:pt>
                <c:pt idx="6">
                  <c:v>6990</c:v>
                </c:pt>
                <c:pt idx="7">
                  <c:v>7390</c:v>
                </c:pt>
                <c:pt idx="8">
                  <c:v>7280</c:v>
                </c:pt>
                <c:pt idx="9">
                  <c:v>7490</c:v>
                </c:pt>
                <c:pt idx="10">
                  <c:v>5806</c:v>
                </c:pt>
                <c:pt idx="11">
                  <c:v>7070</c:v>
                </c:pt>
                <c:pt idx="12">
                  <c:v>7690</c:v>
                </c:pt>
                <c:pt idx="13">
                  <c:v>5000</c:v>
                </c:pt>
                <c:pt idx="14">
                  <c:v>7280</c:v>
                </c:pt>
                <c:pt idx="15">
                  <c:v>7420</c:v>
                </c:pt>
                <c:pt idx="16">
                  <c:v>6190</c:v>
                </c:pt>
                <c:pt idx="17">
                  <c:v>7270</c:v>
                </c:pt>
                <c:pt idx="18">
                  <c:v>7260</c:v>
                </c:pt>
                <c:pt idx="19">
                  <c:v>7260</c:v>
                </c:pt>
                <c:pt idx="20">
                  <c:v>7139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Ciudades(volumen)'!$E$44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Ciudades(volumen)'!$E$45:$E$65</c:f>
              <c:numCache>
                <c:formatCode>"$"\ #,##0.00;[Red]"$"\ #,##0.00</c:formatCode>
                <c:ptCount val="21"/>
                <c:pt idx="0">
                  <c:v>7338</c:v>
                </c:pt>
                <c:pt idx="1">
                  <c:v>7280.7142857142853</c:v>
                </c:pt>
                <c:pt idx="2">
                  <c:v>7289.2</c:v>
                </c:pt>
                <c:pt idx="3">
                  <c:v>7204.666666666667</c:v>
                </c:pt>
                <c:pt idx="4">
                  <c:v>7492.7567567567567</c:v>
                </c:pt>
                <c:pt idx="5">
                  <c:v>7604</c:v>
                </c:pt>
                <c:pt idx="6">
                  <c:v>7331.05</c:v>
                </c:pt>
                <c:pt idx="7">
                  <c:v>7460.6111111111113</c:v>
                </c:pt>
                <c:pt idx="8">
                  <c:v>7504.6451612903229</c:v>
                </c:pt>
                <c:pt idx="9">
                  <c:v>7603.0555555555557</c:v>
                </c:pt>
                <c:pt idx="10">
                  <c:v>5885.863636363636</c:v>
                </c:pt>
                <c:pt idx="11">
                  <c:v>7422.3888888888887</c:v>
                </c:pt>
                <c:pt idx="12">
                  <c:v>7909.5</c:v>
                </c:pt>
                <c:pt idx="13">
                  <c:v>5180.8999999999996</c:v>
                </c:pt>
                <c:pt idx="14">
                  <c:v>7394.0625</c:v>
                </c:pt>
                <c:pt idx="15">
                  <c:v>7486.3571428571431</c:v>
                </c:pt>
                <c:pt idx="16">
                  <c:v>6221.6470588235297</c:v>
                </c:pt>
                <c:pt idx="17">
                  <c:v>7521.4210526315792</c:v>
                </c:pt>
                <c:pt idx="18">
                  <c:v>7476.75</c:v>
                </c:pt>
                <c:pt idx="19">
                  <c:v>7412.666666666667</c:v>
                </c:pt>
                <c:pt idx="20">
                  <c:v>7284.1428571428569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Ciudades(volumen)'!$F$44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Ciudades(volumen)'!$F$45:$F$65</c:f>
              <c:numCache>
                <c:formatCode>"$"\ #,##0.00;[Red]"$"\ #,##0.00</c:formatCode>
                <c:ptCount val="21"/>
                <c:pt idx="0">
                  <c:v>7190</c:v>
                </c:pt>
                <c:pt idx="1">
                  <c:v>7190</c:v>
                </c:pt>
                <c:pt idx="2">
                  <c:v>7348</c:v>
                </c:pt>
                <c:pt idx="3">
                  <c:v>7260</c:v>
                </c:pt>
                <c:pt idx="4">
                  <c:v>7510</c:v>
                </c:pt>
                <c:pt idx="5">
                  <c:v>7470</c:v>
                </c:pt>
                <c:pt idx="6">
                  <c:v>7432</c:v>
                </c:pt>
                <c:pt idx="7">
                  <c:v>7480</c:v>
                </c:pt>
                <c:pt idx="8">
                  <c:v>7490</c:v>
                </c:pt>
                <c:pt idx="9">
                  <c:v>7490</c:v>
                </c:pt>
                <c:pt idx="10">
                  <c:v>5837</c:v>
                </c:pt>
                <c:pt idx="11">
                  <c:v>7490</c:v>
                </c:pt>
                <c:pt idx="12">
                  <c:v>7955</c:v>
                </c:pt>
                <c:pt idx="13">
                  <c:v>5000</c:v>
                </c:pt>
                <c:pt idx="14">
                  <c:v>7490</c:v>
                </c:pt>
                <c:pt idx="15">
                  <c:v>7482</c:v>
                </c:pt>
                <c:pt idx="16">
                  <c:v>6227</c:v>
                </c:pt>
                <c:pt idx="17">
                  <c:v>7390</c:v>
                </c:pt>
                <c:pt idx="18">
                  <c:v>7510</c:v>
                </c:pt>
                <c:pt idx="19">
                  <c:v>7530</c:v>
                </c:pt>
                <c:pt idx="20">
                  <c:v>7140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22512"/>
        <c:axId val="91923056"/>
      </c:barChart>
      <c:catAx>
        <c:axId val="9192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1923056"/>
        <c:crosses val="autoZero"/>
        <c:auto val="1"/>
        <c:lblAlgn val="ctr"/>
        <c:lblOffset val="100"/>
        <c:noMultiLvlLbl val="0"/>
      </c:catAx>
      <c:valAx>
        <c:axId val="91923056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919225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Ciudades(volumen)'!$Q$30</c:f>
          <c:strCache>
            <c:ptCount val="1"/>
            <c:pt idx="0">
              <c:v>ESTADÍSTICAS PRECIOS GASOLINA SURTIDOR EDS REVISADAS - JULIO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Ciudades(volumen)'!$B$72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Ciudades(volumen)'!$B$73:$B$93</c:f>
              <c:numCache>
                <c:formatCode>"$"\ #,##0.00;[Red]"$"\ #,##0.00</c:formatCode>
                <c:ptCount val="21"/>
                <c:pt idx="0">
                  <c:v>7836</c:v>
                </c:pt>
                <c:pt idx="1">
                  <c:v>7394</c:v>
                </c:pt>
                <c:pt idx="2">
                  <c:v>7803</c:v>
                </c:pt>
                <c:pt idx="3">
                  <c:v>7619</c:v>
                </c:pt>
                <c:pt idx="4">
                  <c:v>7803</c:v>
                </c:pt>
                <c:pt idx="5">
                  <c:v>7358</c:v>
                </c:pt>
                <c:pt idx="6">
                  <c:v>7736.5474386866663</c:v>
                </c:pt>
                <c:pt idx="7">
                  <c:v>7777</c:v>
                </c:pt>
                <c:pt idx="8">
                  <c:v>7749</c:v>
                </c:pt>
                <c:pt idx="9">
                  <c:v>7831</c:v>
                </c:pt>
                <c:pt idx="10">
                  <c:v>5769</c:v>
                </c:pt>
                <c:pt idx="11">
                  <c:v>7776</c:v>
                </c:pt>
                <c:pt idx="12">
                  <c:v>7953</c:v>
                </c:pt>
                <c:pt idx="13">
                  <c:v>5422</c:v>
                </c:pt>
                <c:pt idx="14">
                  <c:v>7494</c:v>
                </c:pt>
                <c:pt idx="15">
                  <c:v>7937</c:v>
                </c:pt>
                <c:pt idx="16">
                  <c:v>6279</c:v>
                </c:pt>
                <c:pt idx="17">
                  <c:v>7903</c:v>
                </c:pt>
                <c:pt idx="18">
                  <c:v>7749</c:v>
                </c:pt>
                <c:pt idx="19">
                  <c:v>7803</c:v>
                </c:pt>
                <c:pt idx="20">
                  <c:v>7394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Ciudades(volumen)'!$C$72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Ciudades(volumen)'!$C$73:$C$93</c:f>
              <c:numCache>
                <c:formatCode>"$"\ #,##0.00;[Red]"$"\ #,##0.00</c:formatCode>
                <c:ptCount val="21"/>
                <c:pt idx="0">
                  <c:v>7864</c:v>
                </c:pt>
                <c:pt idx="1">
                  <c:v>7930</c:v>
                </c:pt>
                <c:pt idx="2">
                  <c:v>10590</c:v>
                </c:pt>
                <c:pt idx="3">
                  <c:v>7700</c:v>
                </c:pt>
                <c:pt idx="4">
                  <c:v>7950</c:v>
                </c:pt>
                <c:pt idx="5">
                  <c:v>8710</c:v>
                </c:pt>
                <c:pt idx="6">
                  <c:v>7934</c:v>
                </c:pt>
                <c:pt idx="7">
                  <c:v>7819</c:v>
                </c:pt>
                <c:pt idx="8">
                  <c:v>8029</c:v>
                </c:pt>
                <c:pt idx="9">
                  <c:v>8169</c:v>
                </c:pt>
                <c:pt idx="10">
                  <c:v>6280</c:v>
                </c:pt>
                <c:pt idx="11">
                  <c:v>8090</c:v>
                </c:pt>
                <c:pt idx="12">
                  <c:v>8170</c:v>
                </c:pt>
                <c:pt idx="13">
                  <c:v>6000</c:v>
                </c:pt>
                <c:pt idx="14">
                  <c:v>7760</c:v>
                </c:pt>
                <c:pt idx="15">
                  <c:v>7937</c:v>
                </c:pt>
                <c:pt idx="16">
                  <c:v>5986</c:v>
                </c:pt>
                <c:pt idx="17">
                  <c:v>8220</c:v>
                </c:pt>
                <c:pt idx="18">
                  <c:v>7905</c:v>
                </c:pt>
                <c:pt idx="19">
                  <c:v>7850</c:v>
                </c:pt>
                <c:pt idx="20">
                  <c:v>7550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Ciudades(volumen)'!$D$72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Ciudades(volumen)'!$D$73:$D$93</c:f>
              <c:numCache>
                <c:formatCode>"$"\ #,##0.00;[Red]"$"\ #,##0.00</c:formatCode>
                <c:ptCount val="21"/>
                <c:pt idx="0">
                  <c:v>7350</c:v>
                </c:pt>
                <c:pt idx="1">
                  <c:v>7090</c:v>
                </c:pt>
                <c:pt idx="2">
                  <c:v>7250</c:v>
                </c:pt>
                <c:pt idx="3">
                  <c:v>7230</c:v>
                </c:pt>
                <c:pt idx="4">
                  <c:v>7180</c:v>
                </c:pt>
                <c:pt idx="5">
                  <c:v>7100</c:v>
                </c:pt>
                <c:pt idx="6">
                  <c:v>7390</c:v>
                </c:pt>
                <c:pt idx="7">
                  <c:v>7480</c:v>
                </c:pt>
                <c:pt idx="8">
                  <c:v>7280</c:v>
                </c:pt>
                <c:pt idx="9">
                  <c:v>7720</c:v>
                </c:pt>
                <c:pt idx="10">
                  <c:v>5726</c:v>
                </c:pt>
                <c:pt idx="11">
                  <c:v>7350</c:v>
                </c:pt>
                <c:pt idx="12">
                  <c:v>7910</c:v>
                </c:pt>
                <c:pt idx="13">
                  <c:v>5460</c:v>
                </c:pt>
                <c:pt idx="14">
                  <c:v>7350</c:v>
                </c:pt>
                <c:pt idx="15">
                  <c:v>7850</c:v>
                </c:pt>
                <c:pt idx="16">
                  <c:v>5587</c:v>
                </c:pt>
                <c:pt idx="17">
                  <c:v>7675</c:v>
                </c:pt>
                <c:pt idx="18">
                  <c:v>7290</c:v>
                </c:pt>
                <c:pt idx="19">
                  <c:v>7390</c:v>
                </c:pt>
                <c:pt idx="20">
                  <c:v>7150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Ciudades(volumen)'!$E$72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Ciudades(volumen)'!$E$73:$E$93</c:f>
              <c:numCache>
                <c:formatCode>"$"\ #,##0.00;[Red]"$"\ #,##0.00</c:formatCode>
                <c:ptCount val="21"/>
                <c:pt idx="0">
                  <c:v>7616.666666666667</c:v>
                </c:pt>
                <c:pt idx="1">
                  <c:v>7474.3055555555557</c:v>
                </c:pt>
                <c:pt idx="2">
                  <c:v>7678.072916666667</c:v>
                </c:pt>
                <c:pt idx="3">
                  <c:v>7492.64</c:v>
                </c:pt>
                <c:pt idx="4">
                  <c:v>7566.55</c:v>
                </c:pt>
                <c:pt idx="5">
                  <c:v>7858.32</c:v>
                </c:pt>
                <c:pt idx="6">
                  <c:v>7657.35</c:v>
                </c:pt>
                <c:pt idx="7">
                  <c:v>7725.333333333333</c:v>
                </c:pt>
                <c:pt idx="8">
                  <c:v>7674.333333333333</c:v>
                </c:pt>
                <c:pt idx="9">
                  <c:v>7890.7222222222226</c:v>
                </c:pt>
                <c:pt idx="10">
                  <c:v>5841.782608695652</c:v>
                </c:pt>
                <c:pt idx="11">
                  <c:v>7724.6111111111113</c:v>
                </c:pt>
                <c:pt idx="12">
                  <c:v>8117.272727272727</c:v>
                </c:pt>
                <c:pt idx="13">
                  <c:v>5533.7</c:v>
                </c:pt>
                <c:pt idx="14">
                  <c:v>7668.7058823529414</c:v>
                </c:pt>
                <c:pt idx="15">
                  <c:v>7925.7857142857147</c:v>
                </c:pt>
                <c:pt idx="16">
                  <c:v>5915.9411764705883</c:v>
                </c:pt>
                <c:pt idx="17">
                  <c:v>7923.7</c:v>
                </c:pt>
                <c:pt idx="18">
                  <c:v>7647.7692307692305</c:v>
                </c:pt>
                <c:pt idx="19">
                  <c:v>7594</c:v>
                </c:pt>
                <c:pt idx="20">
                  <c:v>7368.0714285714284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Ciudades(volumen)'!$F$72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Ciudades(volumen)'!$F$73:$F$93</c:f>
              <c:numCache>
                <c:formatCode>"$"\ #,##0.00;[Red]"$"\ #,##0.00</c:formatCode>
                <c:ptCount val="21"/>
                <c:pt idx="0">
                  <c:v>7590</c:v>
                </c:pt>
                <c:pt idx="1">
                  <c:v>7290</c:v>
                </c:pt>
                <c:pt idx="2">
                  <c:v>7690</c:v>
                </c:pt>
                <c:pt idx="3">
                  <c:v>7610</c:v>
                </c:pt>
                <c:pt idx="4">
                  <c:v>7490</c:v>
                </c:pt>
                <c:pt idx="5">
                  <c:v>7780</c:v>
                </c:pt>
                <c:pt idx="6">
                  <c:v>7760</c:v>
                </c:pt>
                <c:pt idx="7">
                  <c:v>7740</c:v>
                </c:pt>
                <c:pt idx="8">
                  <c:v>7770</c:v>
                </c:pt>
                <c:pt idx="9">
                  <c:v>7820</c:v>
                </c:pt>
                <c:pt idx="10">
                  <c:v>5820</c:v>
                </c:pt>
                <c:pt idx="11">
                  <c:v>7350</c:v>
                </c:pt>
                <c:pt idx="13">
                  <c:v>5500</c:v>
                </c:pt>
                <c:pt idx="14">
                  <c:v>7760</c:v>
                </c:pt>
                <c:pt idx="15">
                  <c:v>7937</c:v>
                </c:pt>
                <c:pt idx="16">
                  <c:v>5980</c:v>
                </c:pt>
                <c:pt idx="17">
                  <c:v>7830</c:v>
                </c:pt>
                <c:pt idx="18">
                  <c:v>7670</c:v>
                </c:pt>
                <c:pt idx="19">
                  <c:v>7850</c:v>
                </c:pt>
                <c:pt idx="20">
                  <c:v>7390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367664"/>
        <c:axId val="240365488"/>
      </c:barChart>
      <c:catAx>
        <c:axId val="24036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0365488"/>
        <c:crosses val="autoZero"/>
        <c:auto val="1"/>
        <c:lblAlgn val="ctr"/>
        <c:lblOffset val="100"/>
        <c:noMultiLvlLbl val="0"/>
      </c:catAx>
      <c:valAx>
        <c:axId val="240365488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403676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Ciudades(volumen)'!$Q$166</c:f>
          <c:strCache>
            <c:ptCount val="1"/>
            <c:pt idx="0">
              <c:v>ESTADÍSTICAS PRECIOS GEX SURTIDOR EDS REVISADAS - JULIO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Ciudades(volumen)'!$C$103:$C$123</c:f>
              <c:numCache>
                <c:formatCode>"$"\ #,##0.00;[Red]"$"\ #,##0.00</c:formatCode>
                <c:ptCount val="21"/>
                <c:pt idx="0">
                  <c:v>10999</c:v>
                </c:pt>
                <c:pt idx="1">
                  <c:v>10720</c:v>
                </c:pt>
                <c:pt idx="2">
                  <c:v>11490</c:v>
                </c:pt>
                <c:pt idx="3">
                  <c:v>10160</c:v>
                </c:pt>
                <c:pt idx="4">
                  <c:v>11060</c:v>
                </c:pt>
                <c:pt idx="5">
                  <c:v>10990</c:v>
                </c:pt>
                <c:pt idx="6">
                  <c:v>10500</c:v>
                </c:pt>
                <c:pt idx="7">
                  <c:v>10401</c:v>
                </c:pt>
                <c:pt idx="8">
                  <c:v>10990</c:v>
                </c:pt>
                <c:pt idx="9">
                  <c:v>10599</c:v>
                </c:pt>
                <c:pt idx="10">
                  <c:v>9990</c:v>
                </c:pt>
                <c:pt idx="11">
                  <c:v>10560</c:v>
                </c:pt>
                <c:pt idx="12">
                  <c:v>10250</c:v>
                </c:pt>
                <c:pt idx="14">
                  <c:v>10550</c:v>
                </c:pt>
                <c:pt idx="15">
                  <c:v>10500</c:v>
                </c:pt>
                <c:pt idx="16">
                  <c:v>9512</c:v>
                </c:pt>
                <c:pt idx="17">
                  <c:v>10990</c:v>
                </c:pt>
                <c:pt idx="18">
                  <c:v>10805</c:v>
                </c:pt>
                <c:pt idx="19">
                  <c:v>11180</c:v>
                </c:pt>
                <c:pt idx="20">
                  <c:v>11500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Ciudades(volumen)'!$D$102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Ciudades(volumen)'!$D$103:$D$123</c:f>
              <c:numCache>
                <c:formatCode>"$"\ #,##0.00;[Red]"$"\ #,##0.00</c:formatCode>
                <c:ptCount val="21"/>
                <c:pt idx="0">
                  <c:v>10250</c:v>
                </c:pt>
                <c:pt idx="1">
                  <c:v>9490</c:v>
                </c:pt>
                <c:pt idx="2">
                  <c:v>9690</c:v>
                </c:pt>
                <c:pt idx="3">
                  <c:v>9400</c:v>
                </c:pt>
                <c:pt idx="4">
                  <c:v>9900</c:v>
                </c:pt>
                <c:pt idx="5">
                  <c:v>9200</c:v>
                </c:pt>
                <c:pt idx="6">
                  <c:v>9949</c:v>
                </c:pt>
                <c:pt idx="7">
                  <c:v>9900</c:v>
                </c:pt>
                <c:pt idx="8">
                  <c:v>9600</c:v>
                </c:pt>
                <c:pt idx="9">
                  <c:v>10050</c:v>
                </c:pt>
                <c:pt idx="10">
                  <c:v>9035</c:v>
                </c:pt>
                <c:pt idx="11">
                  <c:v>9770</c:v>
                </c:pt>
                <c:pt idx="12">
                  <c:v>5600</c:v>
                </c:pt>
                <c:pt idx="14">
                  <c:v>9730</c:v>
                </c:pt>
                <c:pt idx="15">
                  <c:v>10450</c:v>
                </c:pt>
                <c:pt idx="16">
                  <c:v>9200</c:v>
                </c:pt>
                <c:pt idx="17">
                  <c:v>10500</c:v>
                </c:pt>
                <c:pt idx="18">
                  <c:v>9890</c:v>
                </c:pt>
                <c:pt idx="19">
                  <c:v>11180</c:v>
                </c:pt>
                <c:pt idx="20">
                  <c:v>9790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Ciudades(volumen)'!$E$102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Ciudades(volumen)'!$E$103:$E$123</c:f>
              <c:numCache>
                <c:formatCode>"$"\ #,##0.00;[Red]"$"\ #,##0.00</c:formatCode>
                <c:ptCount val="21"/>
                <c:pt idx="0">
                  <c:v>10552.714285714286</c:v>
                </c:pt>
                <c:pt idx="1">
                  <c:v>10069.48</c:v>
                </c:pt>
                <c:pt idx="2">
                  <c:v>10603.222222222223</c:v>
                </c:pt>
                <c:pt idx="3">
                  <c:v>9928.0526315789466</c:v>
                </c:pt>
                <c:pt idx="4">
                  <c:v>10360.37037037037</c:v>
                </c:pt>
                <c:pt idx="5">
                  <c:v>10056.799999999999</c:v>
                </c:pt>
                <c:pt idx="6">
                  <c:v>10071.642857142857</c:v>
                </c:pt>
                <c:pt idx="7">
                  <c:v>10072.23076923077</c:v>
                </c:pt>
                <c:pt idx="8">
                  <c:v>10331.645161290322</c:v>
                </c:pt>
                <c:pt idx="9">
                  <c:v>10293.066666666668</c:v>
                </c:pt>
                <c:pt idx="10">
                  <c:v>9671.6666666666661</c:v>
                </c:pt>
                <c:pt idx="11">
                  <c:v>10250.818181818182</c:v>
                </c:pt>
                <c:pt idx="12">
                  <c:v>9270</c:v>
                </c:pt>
                <c:pt idx="14">
                  <c:v>10217.5</c:v>
                </c:pt>
                <c:pt idx="15">
                  <c:v>10475</c:v>
                </c:pt>
                <c:pt idx="16">
                  <c:v>9356</c:v>
                </c:pt>
                <c:pt idx="17">
                  <c:v>10911.7</c:v>
                </c:pt>
                <c:pt idx="18">
                  <c:v>10337.692307692309</c:v>
                </c:pt>
                <c:pt idx="19">
                  <c:v>11180</c:v>
                </c:pt>
                <c:pt idx="20">
                  <c:v>10214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Ciudades(volumen)'!$F$102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Ciudades(volumen)'!$F$103:$F$123</c:f>
              <c:numCache>
                <c:formatCode>"$"\ #,##0.00;[Red]"$"\ #,##0.00</c:formatCode>
                <c:ptCount val="21"/>
                <c:pt idx="0">
                  <c:v>10290</c:v>
                </c:pt>
                <c:pt idx="1">
                  <c:v>10200</c:v>
                </c:pt>
                <c:pt idx="2">
                  <c:v>10890</c:v>
                </c:pt>
                <c:pt idx="3">
                  <c:v>9990</c:v>
                </c:pt>
                <c:pt idx="4">
                  <c:v>10210</c:v>
                </c:pt>
                <c:pt idx="5">
                  <c:v>10000</c:v>
                </c:pt>
                <c:pt idx="6">
                  <c:v>9990</c:v>
                </c:pt>
                <c:pt idx="7">
                  <c:v>10000</c:v>
                </c:pt>
                <c:pt idx="8">
                  <c:v>10090</c:v>
                </c:pt>
                <c:pt idx="9">
                  <c:v>10050</c:v>
                </c:pt>
                <c:pt idx="10">
                  <c:v>9990</c:v>
                </c:pt>
                <c:pt idx="11">
                  <c:v>10260</c:v>
                </c:pt>
                <c:pt idx="12">
                  <c:v>10250</c:v>
                </c:pt>
                <c:pt idx="14">
                  <c:v>10250</c:v>
                </c:pt>
                <c:pt idx="17">
                  <c:v>10990</c:v>
                </c:pt>
                <c:pt idx="18">
                  <c:v>10550</c:v>
                </c:pt>
                <c:pt idx="19">
                  <c:v>11180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370384"/>
        <c:axId val="240368208"/>
      </c:barChart>
      <c:catAx>
        <c:axId val="24037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40368208"/>
        <c:crosses val="autoZero"/>
        <c:auto val="1"/>
        <c:lblAlgn val="ctr"/>
        <c:lblOffset val="100"/>
        <c:noMultiLvlLbl val="0"/>
      </c:catAx>
      <c:valAx>
        <c:axId val="240368208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403703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Ciudades(volumen)'!$Q$167</c:f>
          <c:strCache>
            <c:ptCount val="1"/>
            <c:pt idx="0">
              <c:v>ESTADÍSTICAS PRECIOS GNV SURTIDOR EDS REVISADAS - JULIO 2016</c:v>
            </c:pt>
          </c:strCache>
        </c:strRef>
      </c:tx>
      <c:layout/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Ciudades(volumen)'!$C$136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Ciudades(volumen)'!$C$137:$C$157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1999</c:v>
                </c:pt>
                <c:pt idx="2">
                  <c:v>1728</c:v>
                </c:pt>
                <c:pt idx="3">
                  <c:v>1619</c:v>
                </c:pt>
                <c:pt idx="4">
                  <c:v>1799</c:v>
                </c:pt>
                <c:pt idx="5">
                  <c:v>1800</c:v>
                </c:pt>
                <c:pt idx="6">
                  <c:v>2099</c:v>
                </c:pt>
                <c:pt idx="7">
                  <c:v>1699</c:v>
                </c:pt>
                <c:pt idx="8">
                  <c:v>1529</c:v>
                </c:pt>
                <c:pt idx="9">
                  <c:v>2040</c:v>
                </c:pt>
                <c:pt idx="11">
                  <c:v>1700</c:v>
                </c:pt>
                <c:pt idx="12">
                  <c:v>1990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1729</c:v>
                </c:pt>
                <c:pt idx="18">
                  <c:v>1526</c:v>
                </c:pt>
                <c:pt idx="19">
                  <c:v>1794</c:v>
                </c:pt>
                <c:pt idx="20">
                  <c:v>1548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Ciudades(volumen)'!$D$136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Ciudades(volumen)'!$D$137:$D$157</c:f>
              <c:numCache>
                <c:formatCode>"$"\ #,##0.00;[Red]"$"\ #,##0.00</c:formatCode>
                <c:ptCount val="21"/>
                <c:pt idx="0">
                  <c:v>1778</c:v>
                </c:pt>
                <c:pt idx="1">
                  <c:v>1190</c:v>
                </c:pt>
                <c:pt idx="2">
                  <c:v>1399</c:v>
                </c:pt>
                <c:pt idx="3">
                  <c:v>1590</c:v>
                </c:pt>
                <c:pt idx="4">
                  <c:v>1610</c:v>
                </c:pt>
                <c:pt idx="5">
                  <c:v>1123</c:v>
                </c:pt>
                <c:pt idx="6">
                  <c:v>1965</c:v>
                </c:pt>
                <c:pt idx="7">
                  <c:v>1640</c:v>
                </c:pt>
                <c:pt idx="8">
                  <c:v>1340</c:v>
                </c:pt>
                <c:pt idx="9">
                  <c:v>1989</c:v>
                </c:pt>
                <c:pt idx="11">
                  <c:v>1599</c:v>
                </c:pt>
                <c:pt idx="12">
                  <c:v>1988</c:v>
                </c:pt>
                <c:pt idx="14">
                  <c:v>1395</c:v>
                </c:pt>
                <c:pt idx="15">
                  <c:v>1480</c:v>
                </c:pt>
                <c:pt idx="16">
                  <c:v>1285</c:v>
                </c:pt>
                <c:pt idx="17">
                  <c:v>1490</c:v>
                </c:pt>
                <c:pt idx="18">
                  <c:v>1325</c:v>
                </c:pt>
                <c:pt idx="19">
                  <c:v>1790</c:v>
                </c:pt>
                <c:pt idx="20">
                  <c:v>1298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Ciudades(volumen)'!$E$136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Ciudades(volumen)'!$E$137:$E$157</c:f>
              <c:numCache>
                <c:formatCode>"$"\ #,##0.00;[Red]"$"\ #,##0.00</c:formatCode>
                <c:ptCount val="21"/>
                <c:pt idx="0">
                  <c:v>1788.5</c:v>
                </c:pt>
                <c:pt idx="1">
                  <c:v>1435.9</c:v>
                </c:pt>
                <c:pt idx="2">
                  <c:v>1570.090909090909</c:v>
                </c:pt>
                <c:pt idx="3">
                  <c:v>1599.2</c:v>
                </c:pt>
                <c:pt idx="4">
                  <c:v>1742.65</c:v>
                </c:pt>
                <c:pt idx="5">
                  <c:v>1492.7894736842106</c:v>
                </c:pt>
                <c:pt idx="6">
                  <c:v>2068.875</c:v>
                </c:pt>
                <c:pt idx="7">
                  <c:v>1663.3333333333333</c:v>
                </c:pt>
                <c:pt idx="8">
                  <c:v>1464</c:v>
                </c:pt>
                <c:pt idx="9">
                  <c:v>2007</c:v>
                </c:pt>
                <c:pt idx="11">
                  <c:v>1678.625</c:v>
                </c:pt>
                <c:pt idx="12">
                  <c:v>1989.25</c:v>
                </c:pt>
                <c:pt idx="14">
                  <c:v>1534.375</c:v>
                </c:pt>
                <c:pt idx="15">
                  <c:v>1548</c:v>
                </c:pt>
                <c:pt idx="16">
                  <c:v>1285</c:v>
                </c:pt>
                <c:pt idx="17">
                  <c:v>1594.3333333333333</c:v>
                </c:pt>
                <c:pt idx="18">
                  <c:v>1410.2</c:v>
                </c:pt>
                <c:pt idx="19">
                  <c:v>1791.6666666666667</c:v>
                </c:pt>
                <c:pt idx="20">
                  <c:v>1432.6666666666667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Ciudades(volumen)'!$F$136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Ciudades(volumen)'!$A$137:$A$157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Ciudades(volumen)'!$F$137:$F$157</c:f>
              <c:numCache>
                <c:formatCode>"$"\ #,##0.00;[Red]"$"\ #,##0.00</c:formatCode>
                <c:ptCount val="21"/>
                <c:pt idx="1">
                  <c:v>1545</c:v>
                </c:pt>
                <c:pt idx="2">
                  <c:v>1599</c:v>
                </c:pt>
                <c:pt idx="3">
                  <c:v>1599</c:v>
                </c:pt>
                <c:pt idx="4">
                  <c:v>1799</c:v>
                </c:pt>
                <c:pt idx="5">
                  <c:v>1400</c:v>
                </c:pt>
                <c:pt idx="6">
                  <c:v>2098</c:v>
                </c:pt>
                <c:pt idx="7">
                  <c:v>1649</c:v>
                </c:pt>
                <c:pt idx="8">
                  <c:v>1529</c:v>
                </c:pt>
                <c:pt idx="9">
                  <c:v>1999</c:v>
                </c:pt>
                <c:pt idx="11">
                  <c:v>1689</c:v>
                </c:pt>
                <c:pt idx="12">
                  <c:v>1990</c:v>
                </c:pt>
                <c:pt idx="14">
                  <c:v>1574</c:v>
                </c:pt>
                <c:pt idx="15">
                  <c:v>1590</c:v>
                </c:pt>
                <c:pt idx="17">
                  <c:v>1649</c:v>
                </c:pt>
                <c:pt idx="18">
                  <c:v>1325</c:v>
                </c:pt>
                <c:pt idx="20">
                  <c:v>1390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366032"/>
        <c:axId val="102968048"/>
      </c:barChart>
      <c:catAx>
        <c:axId val="24036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968048"/>
        <c:crosses val="autoZero"/>
        <c:auto val="1"/>
        <c:lblAlgn val="ctr"/>
        <c:lblOffset val="100"/>
        <c:noMultiLvlLbl val="0"/>
      </c:catAx>
      <c:valAx>
        <c:axId val="102968048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240366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 (ENERGÍA)'!$R$29</c:f>
          <c:strCache>
            <c:ptCount val="1"/>
            <c:pt idx="0">
              <c:v>ESTADÍSTICAS PRECIOS ACPM SURTIDOR EDS REVISADAS - JULIO 2016 $/MBTU</c:v>
            </c:pt>
          </c:strCache>
        </c:strRef>
      </c:tx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(ENERGÍA)'!$B$44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 (ENERGÍA)'!$A$45:$A$65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(ENERGÍA)'!$B$45:$B$65</c:f>
              <c:numCache>
                <c:formatCode>"$"\ #,##0;[Red]"$"\ #,##0</c:formatCode>
                <c:ptCount val="21"/>
                <c:pt idx="0">
                  <c:v>57456.378794551332</c:v>
                </c:pt>
                <c:pt idx="1">
                  <c:v>54767.581357914074</c:v>
                </c:pt>
                <c:pt idx="2">
                  <c:v>55792.622739214283</c:v>
                </c:pt>
                <c:pt idx="3">
                  <c:v>55170.005011313413</c:v>
                </c:pt>
                <c:pt idx="4">
                  <c:v>57333.981260724962</c:v>
                </c:pt>
                <c:pt idx="5">
                  <c:v>54570.165980774771</c:v>
                </c:pt>
                <c:pt idx="6">
                  <c:v>56411.6718045284</c:v>
                </c:pt>
                <c:pt idx="7">
                  <c:v>56939.150506446364</c:v>
                </c:pt>
                <c:pt idx="8">
                  <c:v>56658.213238978904</c:v>
                </c:pt>
                <c:pt idx="9">
                  <c:v>57098.601387981951</c:v>
                </c:pt>
                <c:pt idx="10">
                  <c:v>43947.70011085632</c:v>
                </c:pt>
                <c:pt idx="11">
                  <c:v>56999.893699412307</c:v>
                </c:pt>
                <c:pt idx="12">
                  <c:v>58472.916128836303</c:v>
                </c:pt>
                <c:pt idx="13">
                  <c:v>37964.495603711403</c:v>
                </c:pt>
                <c:pt idx="14">
                  <c:v>55526.871269988304</c:v>
                </c:pt>
                <c:pt idx="15">
                  <c:v>56810.071221393744</c:v>
                </c:pt>
                <c:pt idx="16">
                  <c:v>47063.674052026538</c:v>
                </c:pt>
                <c:pt idx="17">
                  <c:v>56551.912651288512</c:v>
                </c:pt>
                <c:pt idx="18">
                  <c:v>56658.213238978904</c:v>
                </c:pt>
                <c:pt idx="19">
                  <c:v>57333.981260724962</c:v>
                </c:pt>
                <c:pt idx="20">
                  <c:v>54767.581357914074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 (ENERGÍA)'!$C$44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 (ENERGÍA)'!$A$45:$A$65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(ENERGÍA)'!$C$45:$C$65</c:f>
              <c:numCache>
                <c:formatCode>"$"\ #,##0;[Red]"$"\ #,##0</c:formatCode>
                <c:ptCount val="21"/>
                <c:pt idx="0">
                  <c:v>58161.607264885875</c:v>
                </c:pt>
                <c:pt idx="1">
                  <c:v>58693.110203337834</c:v>
                </c:pt>
                <c:pt idx="2">
                  <c:v>59528.32910661948</c:v>
                </c:pt>
                <c:pt idx="3">
                  <c:v>55807.808537455763</c:v>
                </c:pt>
                <c:pt idx="4">
                  <c:v>58305.872348179975</c:v>
                </c:pt>
                <c:pt idx="5">
                  <c:v>62793.275728538661</c:v>
                </c:pt>
                <c:pt idx="6">
                  <c:v>57630.10432643391</c:v>
                </c:pt>
                <c:pt idx="7">
                  <c:v>57242.866471276058</c:v>
                </c:pt>
                <c:pt idx="8">
                  <c:v>60059.832045071445</c:v>
                </c:pt>
                <c:pt idx="9">
                  <c:v>59049.976462012717</c:v>
                </c:pt>
                <c:pt idx="10">
                  <c:v>47987.122443091219</c:v>
                </c:pt>
                <c:pt idx="11">
                  <c:v>58541.252220922986</c:v>
                </c:pt>
                <c:pt idx="12">
                  <c:v>61274.69590439021</c:v>
                </c:pt>
                <c:pt idx="13">
                  <c:v>45557.394724453683</c:v>
                </c:pt>
                <c:pt idx="14">
                  <c:v>56870.814414359687</c:v>
                </c:pt>
                <c:pt idx="15">
                  <c:v>57288.423866000514</c:v>
                </c:pt>
                <c:pt idx="16">
                  <c:v>47835.264460676372</c:v>
                </c:pt>
                <c:pt idx="17">
                  <c:v>61274.69590439021</c:v>
                </c:pt>
                <c:pt idx="18">
                  <c:v>58047.713778074736</c:v>
                </c:pt>
                <c:pt idx="19">
                  <c:v>57174.530379189375</c:v>
                </c:pt>
                <c:pt idx="20">
                  <c:v>56787.292524031523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 (ENERGÍA)'!$D$44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 (ENERGÍA)'!$A$45:$A$65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(ENERGÍA)'!$D$45:$D$65</c:f>
              <c:numCache>
                <c:formatCode>"$"\ #,##0;[Red]"$"\ #,##0</c:formatCode>
                <c:ptCount val="21"/>
                <c:pt idx="0">
                  <c:v>52983.250064539636</c:v>
                </c:pt>
                <c:pt idx="1">
                  <c:v>53529.938801233082</c:v>
                </c:pt>
                <c:pt idx="2">
                  <c:v>52838.984981245536</c:v>
                </c:pt>
                <c:pt idx="3">
                  <c:v>52428.968428725449</c:v>
                </c:pt>
                <c:pt idx="4">
                  <c:v>54061.44173968504</c:v>
                </c:pt>
                <c:pt idx="5">
                  <c:v>52391.003933121741</c:v>
                </c:pt>
                <c:pt idx="6">
                  <c:v>53074.364853988547</c:v>
                </c:pt>
                <c:pt idx="7">
                  <c:v>56111.524502285458</c:v>
                </c:pt>
                <c:pt idx="8">
                  <c:v>55276.305599003805</c:v>
                </c:pt>
                <c:pt idx="9">
                  <c:v>56870.814414359687</c:v>
                </c:pt>
                <c:pt idx="10">
                  <c:v>44084.372295029687</c:v>
                </c:pt>
                <c:pt idx="11">
                  <c:v>53681.796783647929</c:v>
                </c:pt>
                <c:pt idx="12">
                  <c:v>58389.394238508139</c:v>
                </c:pt>
                <c:pt idx="13">
                  <c:v>37964.495603711403</c:v>
                </c:pt>
                <c:pt idx="14">
                  <c:v>55276.305599003805</c:v>
                </c:pt>
                <c:pt idx="15">
                  <c:v>56339.311475907729</c:v>
                </c:pt>
                <c:pt idx="16">
                  <c:v>47000.045557394718</c:v>
                </c:pt>
                <c:pt idx="17">
                  <c:v>55200.376607796381</c:v>
                </c:pt>
                <c:pt idx="18">
                  <c:v>55124.447616588957</c:v>
                </c:pt>
                <c:pt idx="19">
                  <c:v>55124.447616588957</c:v>
                </c:pt>
                <c:pt idx="20">
                  <c:v>54205.706822979148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 (ENERGÍA)'!$E$44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 (ENERGÍA)'!$A$45:$A$65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(ENERGÍA)'!$E$45:$E$65</c:f>
              <c:numCache>
                <c:formatCode>"$"\ #,##0;[Red]"$"\ #,##0</c:formatCode>
                <c:ptCount val="21"/>
                <c:pt idx="0">
                  <c:v>55716.693748006859</c:v>
                </c:pt>
                <c:pt idx="1">
                  <c:v>55281.729098375763</c:v>
                </c:pt>
                <c:pt idx="2">
                  <c:v>55346.160270914632</c:v>
                </c:pt>
                <c:pt idx="3">
                  <c:v>54704.307198574556</c:v>
                </c:pt>
                <c:pt idx="4">
                  <c:v>56891.746190314167</c:v>
                </c:pt>
                <c:pt idx="5">
                  <c:v>57736.404914124309</c:v>
                </c:pt>
                <c:pt idx="6">
                  <c:v>55663.923099117703</c:v>
                </c:pt>
                <c:pt idx="7">
                  <c:v>56647.667545755648</c:v>
                </c:pt>
                <c:pt idx="8">
                  <c:v>56982.013646644104</c:v>
                </c:pt>
                <c:pt idx="9">
                  <c:v>57729.233842732494</c:v>
                </c:pt>
                <c:pt idx="10">
                  <c:v>44690.76882935442</c:v>
                </c:pt>
                <c:pt idx="11">
                  <c:v>56357.450068251717</c:v>
                </c:pt>
                <c:pt idx="12">
                  <c:v>60056.035595511072</c:v>
                </c:pt>
                <c:pt idx="13">
                  <c:v>39338.051054653683</c:v>
                </c:pt>
                <c:pt idx="14">
                  <c:v>56142.370654963473</c:v>
                </c:pt>
                <c:pt idx="15">
                  <c:v>56843.154567562699</c:v>
                </c:pt>
                <c:pt idx="16">
                  <c:v>47240.338482509978</c:v>
                </c:pt>
                <c:pt idx="17">
                  <c:v>57109.3912972588</c:v>
                </c:pt>
                <c:pt idx="18">
                  <c:v>56770.208501009853</c:v>
                </c:pt>
                <c:pt idx="19">
                  <c:v>56283.630215688951</c:v>
                </c:pt>
                <c:pt idx="20">
                  <c:v>55307.761895361167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 (ENERGÍA)'!$F$44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 (ENERGÍA)'!$A$45:$A$65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(ENERGÍA)'!$F$45:$F$65</c:f>
              <c:numCache>
                <c:formatCode>"$"\ #,##0.00;[Red]"$"\ #,##0.00</c:formatCode>
                <c:ptCount val="21"/>
                <c:pt idx="0">
                  <c:v>54592.944678136999</c:v>
                </c:pt>
                <c:pt idx="1">
                  <c:v>54592.944678136999</c:v>
                </c:pt>
                <c:pt idx="2">
                  <c:v>55792.622739214283</c:v>
                </c:pt>
                <c:pt idx="3">
                  <c:v>55124.447616588957</c:v>
                </c:pt>
                <c:pt idx="4">
                  <c:v>57022.672396774527</c:v>
                </c:pt>
                <c:pt idx="5">
                  <c:v>56718.95643194484</c:v>
                </c:pt>
                <c:pt idx="6">
                  <c:v>56430.426265356633</c:v>
                </c:pt>
                <c:pt idx="7">
                  <c:v>56794.885423152264</c:v>
                </c:pt>
                <c:pt idx="8">
                  <c:v>56870.814414359687</c:v>
                </c:pt>
                <c:pt idx="9">
                  <c:v>56870.814414359687</c:v>
                </c:pt>
                <c:pt idx="10">
                  <c:v>44319.752167772691</c:v>
                </c:pt>
                <c:pt idx="11">
                  <c:v>56870.814414359687</c:v>
                </c:pt>
                <c:pt idx="12">
                  <c:v>60401.512505504848</c:v>
                </c:pt>
                <c:pt idx="13">
                  <c:v>37964.495603711403</c:v>
                </c:pt>
                <c:pt idx="14">
                  <c:v>56870.814414359687</c:v>
                </c:pt>
                <c:pt idx="15">
                  <c:v>56810.071221393744</c:v>
                </c:pt>
                <c:pt idx="16">
                  <c:v>47280.982824862185</c:v>
                </c:pt>
                <c:pt idx="17">
                  <c:v>56111.524502285458</c:v>
                </c:pt>
                <c:pt idx="18" formatCode="&quot;$&quot;\ #,##0;[Red]&quot;$&quot;\ #,##0">
                  <c:v>57022.672396774527</c:v>
                </c:pt>
                <c:pt idx="19" formatCode="&quot;$&quot;\ #,##0;[Red]&quot;$&quot;\ #,##0">
                  <c:v>57174.530379189375</c:v>
                </c:pt>
                <c:pt idx="20" formatCode="&quot;$&quot;\ #,##0;[Red]&quot;$&quot;\ #,##0">
                  <c:v>54213.299722099888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66416"/>
        <c:axId val="102971312"/>
      </c:barChart>
      <c:catAx>
        <c:axId val="10296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971312"/>
        <c:crosses val="autoZero"/>
        <c:auto val="1"/>
        <c:lblAlgn val="ctr"/>
        <c:lblOffset val="100"/>
        <c:noMultiLvlLbl val="0"/>
      </c:catAx>
      <c:valAx>
        <c:axId val="102971312"/>
        <c:scaling>
          <c:orientation val="minMax"/>
          <c:min val="4500"/>
        </c:scaling>
        <c:delete val="0"/>
        <c:axPos val="l"/>
        <c:majorGridlines/>
        <c:numFmt formatCode="&quot;$&quot;\ #,##0;[Red]&quot;$&quot;\ #,##0" sourceLinked="1"/>
        <c:majorTickMark val="out"/>
        <c:minorTickMark val="none"/>
        <c:tickLblPos val="nextTo"/>
        <c:crossAx val="102966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 (ENERGÍA)'!$Q$69</c:f>
          <c:strCache>
            <c:ptCount val="1"/>
            <c:pt idx="0">
              <c:v>ESTADÍSTICAS PRECIOS GMC SURTIDOR EDS REVISADAS - JULIO 2016 $/MBTU</c:v>
            </c:pt>
          </c:strCache>
        </c:strRef>
      </c:tx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(ENERGÍA)'!$B$72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 (ENERGÍA)'!$A$73:$A$93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(ENERGÍA)'!$B$73:$B$93</c:f>
              <c:numCache>
                <c:formatCode>"$"\ #,##0.00;[Red]"$"\ #,##0.00</c:formatCode>
                <c:ptCount val="21"/>
                <c:pt idx="0">
                  <c:v>66438.873014930941</c:v>
                </c:pt>
                <c:pt idx="1">
                  <c:v>62691.300034762549</c:v>
                </c:pt>
                <c:pt idx="2">
                  <c:v>66159.076842203431</c:v>
                </c:pt>
                <c:pt idx="3">
                  <c:v>64599.001212450079</c:v>
                </c:pt>
                <c:pt idx="4">
                  <c:v>66159.076842203431</c:v>
                </c:pt>
                <c:pt idx="5">
                  <c:v>62386.067846332546</c:v>
                </c:pt>
                <c:pt idx="6">
                  <c:v>65595.647377857662</c:v>
                </c:pt>
                <c:pt idx="7">
                  <c:v>65938.631372781761</c:v>
                </c:pt>
                <c:pt idx="8">
                  <c:v>65701.228559558425</c:v>
                </c:pt>
                <c:pt idx="9">
                  <c:v>66396.479655426767</c:v>
                </c:pt>
                <c:pt idx="10">
                  <c:v>48913.458195908192</c:v>
                </c:pt>
                <c:pt idx="11">
                  <c:v>65930.152700880935</c:v>
                </c:pt>
                <c:pt idx="12">
                  <c:v>67430.877627328446</c:v>
                </c:pt>
                <c:pt idx="13">
                  <c:v>45971.359046318983</c:v>
                </c:pt>
                <c:pt idx="14">
                  <c:v>63539.1672248459</c:v>
                </c:pt>
                <c:pt idx="15">
                  <c:v>67295.218876915111</c:v>
                </c:pt>
                <c:pt idx="16">
                  <c:v>53237.58086533325</c:v>
                </c:pt>
                <c:pt idx="17">
                  <c:v>67006.944032286774</c:v>
                </c:pt>
                <c:pt idx="18">
                  <c:v>65701.228559558425</c:v>
                </c:pt>
                <c:pt idx="19">
                  <c:v>66159.076842203431</c:v>
                </c:pt>
                <c:pt idx="20">
                  <c:v>62691.300034762549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 (ENERGÍA)'!$C$72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 (ENERGÍA)'!$A$73:$A$93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(ENERGÍA)'!$C$73:$C$93</c:f>
              <c:numCache>
                <c:formatCode>"$"\ #,##0.00;[Red]"$"\ #,##0.00</c:formatCode>
                <c:ptCount val="21"/>
                <c:pt idx="0">
                  <c:v>66676.275828154277</c:v>
                </c:pt>
                <c:pt idx="1">
                  <c:v>67235.868173609284</c:v>
                </c:pt>
                <c:pt idx="2">
                  <c:v>89789.135429826274</c:v>
                </c:pt>
                <c:pt idx="3">
                  <c:v>65285.773636417587</c:v>
                </c:pt>
                <c:pt idx="4">
                  <c:v>67405.441611625953</c:v>
                </c:pt>
                <c:pt idx="5">
                  <c:v>73849.232256259376</c:v>
                </c:pt>
                <c:pt idx="6">
                  <c:v>67269.782861212618</c:v>
                </c:pt>
                <c:pt idx="7">
                  <c:v>66294.735592616766</c:v>
                </c:pt>
                <c:pt idx="8">
                  <c:v>68075.256691791801</c:v>
                </c:pt>
                <c:pt idx="9">
                  <c:v>69262.270757908482</c:v>
                </c:pt>
                <c:pt idx="10">
                  <c:v>53246.059537234083</c:v>
                </c:pt>
                <c:pt idx="11">
                  <c:v>68592.455677742633</c:v>
                </c:pt>
                <c:pt idx="12">
                  <c:v>69270.749429809308</c:v>
                </c:pt>
                <c:pt idx="13">
                  <c:v>50872.031405000715</c:v>
                </c:pt>
                <c:pt idx="14">
                  <c:v>65794.4939504676</c:v>
                </c:pt>
                <c:pt idx="15">
                  <c:v>67295.218876915111</c:v>
                </c:pt>
                <c:pt idx="16">
                  <c:v>50753.329998389047</c:v>
                </c:pt>
                <c:pt idx="17">
                  <c:v>69694.68302485098</c:v>
                </c:pt>
                <c:pt idx="18">
                  <c:v>67023.901376088441</c:v>
                </c:pt>
                <c:pt idx="19">
                  <c:v>66557.574421542609</c:v>
                </c:pt>
                <c:pt idx="20">
                  <c:v>64013.972851292572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 (ENERGÍA)'!$D$72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 (ENERGÍA)'!$A$73:$A$93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(ENERGÍA)'!$D$73:$D$93</c:f>
              <c:numCache>
                <c:formatCode>"$"\ #,##0.00;[Red]"$"\ #,##0.00</c:formatCode>
                <c:ptCount val="21"/>
                <c:pt idx="0">
                  <c:v>62318.238471125878</c:v>
                </c:pt>
                <c:pt idx="1">
                  <c:v>60113.783776909178</c:v>
                </c:pt>
                <c:pt idx="2">
                  <c:v>61470.371281042535</c:v>
                </c:pt>
                <c:pt idx="3">
                  <c:v>61300.797843025866</c:v>
                </c:pt>
                <c:pt idx="4">
                  <c:v>60876.864247984195</c:v>
                </c:pt>
                <c:pt idx="5">
                  <c:v>60198.570495917513</c:v>
                </c:pt>
                <c:pt idx="6">
                  <c:v>62657.385347159216</c:v>
                </c:pt>
                <c:pt idx="7">
                  <c:v>63420.465818234232</c:v>
                </c:pt>
                <c:pt idx="8">
                  <c:v>61724.731438067538</c:v>
                </c:pt>
                <c:pt idx="9">
                  <c:v>65455.347074434256</c:v>
                </c:pt>
                <c:pt idx="10">
                  <c:v>48548.875304172354</c:v>
                </c:pt>
                <c:pt idx="11">
                  <c:v>62318.238471125878</c:v>
                </c:pt>
                <c:pt idx="12">
                  <c:v>67066.294735592615</c:v>
                </c:pt>
                <c:pt idx="13">
                  <c:v>46293.548578550653</c:v>
                </c:pt>
                <c:pt idx="14">
                  <c:v>62318.238471125878</c:v>
                </c:pt>
                <c:pt idx="15">
                  <c:v>66557.574421542609</c:v>
                </c:pt>
                <c:pt idx="16">
                  <c:v>47370.339909956499</c:v>
                </c:pt>
                <c:pt idx="17">
                  <c:v>65073.806838896751</c:v>
                </c:pt>
                <c:pt idx="18">
                  <c:v>61809.518157075872</c:v>
                </c:pt>
                <c:pt idx="19">
                  <c:v>62657.385347159216</c:v>
                </c:pt>
                <c:pt idx="20">
                  <c:v>60622.504090959192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 (ENERGÍA)'!$E$72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 (ENERGÍA)'!$A$73:$A$93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(ENERGÍA)'!$E$73:$E$93</c:f>
              <c:numCache>
                <c:formatCode>"$"\ #,##0.00;[Red]"$"\ #,##0.00</c:formatCode>
                <c:ptCount val="21"/>
                <c:pt idx="0">
                  <c:v>64579.21764468147</c:v>
                </c:pt>
                <c:pt idx="1">
                  <c:v>63372.184492132263</c:v>
                </c:pt>
                <c:pt idx="2">
                  <c:v>65099.861091092025</c:v>
                </c:pt>
                <c:pt idx="3">
                  <c:v>63527.636231060766</c:v>
                </c:pt>
                <c:pt idx="4">
                  <c:v>64154.294871251368</c:v>
                </c:pt>
                <c:pt idx="5">
                  <c:v>66628.116971757539</c:v>
                </c:pt>
                <c:pt idx="6">
                  <c:v>64924.158279847041</c:v>
                </c:pt>
                <c:pt idx="7">
                  <c:v>65500.566657905365</c:v>
                </c:pt>
                <c:pt idx="8">
                  <c:v>65068.15439096286</c:v>
                </c:pt>
                <c:pt idx="9">
                  <c:v>66902.844782837667</c:v>
                </c:pt>
                <c:pt idx="10">
                  <c:v>49530.558055125373</c:v>
                </c:pt>
                <c:pt idx="11">
                  <c:v>65494.44317264366</c:v>
                </c:pt>
                <c:pt idx="12">
                  <c:v>68823.692184129002</c:v>
                </c:pt>
                <c:pt idx="13">
                  <c:v>46918.426697642077</c:v>
                </c:pt>
                <c:pt idx="14">
                  <c:v>65020.441080462093</c:v>
                </c:pt>
                <c:pt idx="15">
                  <c:v>67200.136627741493</c:v>
                </c:pt>
                <c:pt idx="16">
                  <c:v>50159.324219924776</c:v>
                </c:pt>
                <c:pt idx="17">
                  <c:v>67182.452540634025</c:v>
                </c:pt>
                <c:pt idx="18">
                  <c:v>64842.92608098175</c:v>
                </c:pt>
                <c:pt idx="19">
                  <c:v>64387.034414929243</c:v>
                </c:pt>
                <c:pt idx="20">
                  <c:v>62471.460184762371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 (ENERGÍA)'!$F$72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 (ENERGÍA)'!$A$73:$A$93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(ENERGÍA)'!$F$73:$F$93</c:f>
              <c:numCache>
                <c:formatCode>"$"\ #,##0.00;[Red]"$"\ #,##0.00</c:formatCode>
                <c:ptCount val="21"/>
                <c:pt idx="0">
                  <c:v>64353.119727325909</c:v>
                </c:pt>
                <c:pt idx="1">
                  <c:v>61809.518157075872</c:v>
                </c:pt>
                <c:pt idx="2">
                  <c:v>65200.986917409253</c:v>
                </c:pt>
                <c:pt idx="3">
                  <c:v>64522.693165342578</c:v>
                </c:pt>
                <c:pt idx="4">
                  <c:v>63505.252537242566</c:v>
                </c:pt>
                <c:pt idx="5">
                  <c:v>65964.067388484269</c:v>
                </c:pt>
                <c:pt idx="6">
                  <c:v>65794.4939504676</c:v>
                </c:pt>
                <c:pt idx="7">
                  <c:v>65624.920512450932</c:v>
                </c:pt>
                <c:pt idx="8">
                  <c:v>65879.280669475935</c:v>
                </c:pt>
                <c:pt idx="9">
                  <c:v>66303.214264517606</c:v>
                </c:pt>
                <c:pt idx="10">
                  <c:v>49345.870462850697</c:v>
                </c:pt>
                <c:pt idx="11">
                  <c:v>62318.238471125878</c:v>
                </c:pt>
                <c:pt idx="13">
                  <c:v>46632.695454583991</c:v>
                </c:pt>
                <c:pt idx="14">
                  <c:v>65794.4939504676</c:v>
                </c:pt>
                <c:pt idx="15">
                  <c:v>67295.218876915111</c:v>
                </c:pt>
                <c:pt idx="16">
                  <c:v>50702.457966984046</c:v>
                </c:pt>
                <c:pt idx="17">
                  <c:v>66388.000983525941</c:v>
                </c:pt>
                <c:pt idx="18">
                  <c:v>65031.413479392584</c:v>
                </c:pt>
                <c:pt idx="19">
                  <c:v>66557.574421542609</c:v>
                </c:pt>
                <c:pt idx="20">
                  <c:v>62657.385347159216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972944"/>
        <c:axId val="102972400"/>
      </c:barChart>
      <c:catAx>
        <c:axId val="10297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2972400"/>
        <c:crosses val="autoZero"/>
        <c:auto val="1"/>
        <c:lblAlgn val="ctr"/>
        <c:lblOffset val="100"/>
        <c:noMultiLvlLbl val="0"/>
      </c:catAx>
      <c:valAx>
        <c:axId val="102972400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0297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 (ENERGÍA)'!$R$168</c:f>
          <c:strCache>
            <c:ptCount val="1"/>
            <c:pt idx="0">
              <c:v>ESTADÍSTICAS PRECIOS GEX SURTIDOR EDS REVISADAS - JULIO 2016 $/MBTU</c:v>
            </c:pt>
          </c:strCache>
        </c:strRef>
      </c:tx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70998881990801"/>
          <c:w val="0.93251163323151898"/>
          <c:h val="0.75964092619080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 (ENERGÍA)'!$B$102</c:f>
              <c:strCache>
                <c:ptCount val="1"/>
                <c:pt idx="0">
                  <c:v>Referencia=precio promedio GMC vendida</c:v>
                </c:pt>
              </c:strCache>
            </c:strRef>
          </c:tx>
          <c:invertIfNegative val="0"/>
          <c:cat>
            <c:strRef>
              <c:f>'Total Ciudades (ENERGÍA)'!$A$103:$A$123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(ENERGÍA)'!$B$103:$B$123</c:f>
              <c:numCache>
                <c:formatCode>"$"\ #,##0.00;[Red]"$"\ #,##0.00</c:formatCode>
                <c:ptCount val="21"/>
                <c:pt idx="0">
                  <c:v>64579.21764468147</c:v>
                </c:pt>
                <c:pt idx="1">
                  <c:v>63372.184492132263</c:v>
                </c:pt>
                <c:pt idx="2">
                  <c:v>65099.861091092025</c:v>
                </c:pt>
                <c:pt idx="3">
                  <c:v>63527.636231060766</c:v>
                </c:pt>
                <c:pt idx="4">
                  <c:v>64154.294871251368</c:v>
                </c:pt>
                <c:pt idx="5">
                  <c:v>66628.116971757539</c:v>
                </c:pt>
                <c:pt idx="6">
                  <c:v>64924.158279847041</c:v>
                </c:pt>
                <c:pt idx="7">
                  <c:v>65500.566657905365</c:v>
                </c:pt>
                <c:pt idx="8">
                  <c:v>65068.15439096286</c:v>
                </c:pt>
                <c:pt idx="9">
                  <c:v>66902.844782837667</c:v>
                </c:pt>
                <c:pt idx="10">
                  <c:v>49530.558055125373</c:v>
                </c:pt>
                <c:pt idx="11">
                  <c:v>65494.44317264366</c:v>
                </c:pt>
                <c:pt idx="12">
                  <c:v>68823.692184129002</c:v>
                </c:pt>
                <c:pt idx="14">
                  <c:v>65020.441080462093</c:v>
                </c:pt>
                <c:pt idx="15">
                  <c:v>67200.136627741493</c:v>
                </c:pt>
                <c:pt idx="16">
                  <c:v>50159.324219924776</c:v>
                </c:pt>
                <c:pt idx="17">
                  <c:v>67182.452540634025</c:v>
                </c:pt>
                <c:pt idx="18">
                  <c:v>64842.92608098175</c:v>
                </c:pt>
                <c:pt idx="19">
                  <c:v>64387.034414929243</c:v>
                </c:pt>
                <c:pt idx="20">
                  <c:v>62471.460184762371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 (ENERGÍA)'!$C$102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 (ENERGÍA)'!$A$103:$A$123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(ENERGÍA)'!$C$103:$C$123</c:f>
              <c:numCache>
                <c:formatCode>"$"\ #,##0.00;[Red]"$"\ #,##0.00</c:formatCode>
                <c:ptCount val="21"/>
                <c:pt idx="0">
                  <c:v>91934.904170044887</c:v>
                </c:pt>
                <c:pt idx="1">
                  <c:v>89602.888690142849</c:v>
                </c:pt>
                <c:pt idx="2">
                  <c:v>96038.917075535574</c:v>
                </c:pt>
                <c:pt idx="3">
                  <c:v>84922.140773493593</c:v>
                </c:pt>
                <c:pt idx="4">
                  <c:v>92444.771353822754</c:v>
                </c:pt>
                <c:pt idx="5">
                  <c:v>91859.677864241603</c:v>
                </c:pt>
                <c:pt idx="6">
                  <c:v>87764.023437173499</c:v>
                </c:pt>
                <c:pt idx="7">
                  <c:v>86936.534073337287</c:v>
                </c:pt>
                <c:pt idx="8">
                  <c:v>91859.677864241603</c:v>
                </c:pt>
                <c:pt idx="9">
                  <c:v>88591.512801009711</c:v>
                </c:pt>
                <c:pt idx="10">
                  <c:v>83501.199441653647</c:v>
                </c:pt>
                <c:pt idx="11">
                  <c:v>88265.532142528784</c:v>
                </c:pt>
                <c:pt idx="12">
                  <c:v>85674.403831526506</c:v>
                </c:pt>
                <c:pt idx="14">
                  <c:v>88181.947358302903</c:v>
                </c:pt>
                <c:pt idx="15">
                  <c:v>87764.023437173499</c:v>
                </c:pt>
                <c:pt idx="16">
                  <c:v>79505.846755656603</c:v>
                </c:pt>
                <c:pt idx="17">
                  <c:v>91859.677864241603</c:v>
                </c:pt>
                <c:pt idx="18">
                  <c:v>90313.359356062821</c:v>
                </c:pt>
                <c:pt idx="19">
                  <c:v>93447.78876453331</c:v>
                </c:pt>
                <c:pt idx="20">
                  <c:v>96122.501859761454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 (ENERGÍA)'!$D$102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 (ENERGÍA)'!$A$103:$A$123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(ENERGÍA)'!$D$103:$D$123</c:f>
              <c:numCache>
                <c:formatCode>"$"\ #,##0.00;[Red]"$"\ #,##0.00</c:formatCode>
                <c:ptCount val="21"/>
                <c:pt idx="0">
                  <c:v>85674.403831526506</c:v>
                </c:pt>
                <c:pt idx="1">
                  <c:v>79321.960230359662</c:v>
                </c:pt>
                <c:pt idx="2">
                  <c:v>80993.655914877265</c:v>
                </c:pt>
                <c:pt idx="3">
                  <c:v>78569.697172326749</c:v>
                </c:pt>
                <c:pt idx="4">
                  <c:v>82748.936383620734</c:v>
                </c:pt>
                <c:pt idx="5">
                  <c:v>76898.001487809161</c:v>
                </c:pt>
                <c:pt idx="6">
                  <c:v>83158.501826327541</c:v>
                </c:pt>
                <c:pt idx="7">
                  <c:v>82748.936383620734</c:v>
                </c:pt>
                <c:pt idx="8">
                  <c:v>80241.392856844337</c:v>
                </c:pt>
                <c:pt idx="9">
                  <c:v>84002.708147008918</c:v>
                </c:pt>
                <c:pt idx="10">
                  <c:v>75518.852548082155</c:v>
                </c:pt>
                <c:pt idx="11">
                  <c:v>81662.334188684297</c:v>
                </c:pt>
                <c:pt idx="12">
                  <c:v>46807.479166492536</c:v>
                </c:pt>
                <c:pt idx="14">
                  <c:v>81327.995051780774</c:v>
                </c:pt>
                <c:pt idx="15">
                  <c:v>87346.099516044109</c:v>
                </c:pt>
                <c:pt idx="16">
                  <c:v>76898.001487809161</c:v>
                </c:pt>
                <c:pt idx="17">
                  <c:v>87764.023437173499</c:v>
                </c:pt>
                <c:pt idx="18">
                  <c:v>82665.351599394853</c:v>
                </c:pt>
                <c:pt idx="19">
                  <c:v>93447.78876453331</c:v>
                </c:pt>
                <c:pt idx="20">
                  <c:v>81829.503757136059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 (ENERGÍA)'!$E$102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 (ENERGÍA)'!$A$103:$A$123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(ENERGÍA)'!$E$103:$E$123</c:f>
              <c:numCache>
                <c:formatCode>"$"\ #,##0.00;[Red]"$"\ #,##0.00</c:formatCode>
                <c:ptCount val="21"/>
                <c:pt idx="0">
                  <c:v>88204.634656878494</c:v>
                </c:pt>
                <c:pt idx="1">
                  <c:v>84165.531306680932</c:v>
                </c:pt>
                <c:pt idx="2">
                  <c:v>88626.80415434952</c:v>
                </c:pt>
                <c:pt idx="3">
                  <c:v>82983.413699370169</c:v>
                </c:pt>
                <c:pt idx="4">
                  <c:v>86596.932190760301</c:v>
                </c:pt>
                <c:pt idx="5">
                  <c:v>84059.545800282518</c:v>
                </c:pt>
                <c:pt idx="6">
                  <c:v>84183.609501440646</c:v>
                </c:pt>
                <c:pt idx="7">
                  <c:v>84188.523551941835</c:v>
                </c:pt>
                <c:pt idx="8">
                  <c:v>86356.833150480379</c:v>
                </c:pt>
                <c:pt idx="9">
                  <c:v>86034.375635592645</c:v>
                </c:pt>
                <c:pt idx="10">
                  <c:v>80840.417143796469</c:v>
                </c:pt>
                <c:pt idx="11">
                  <c:v>85681.242586599546</c:v>
                </c:pt>
                <c:pt idx="12">
                  <c:v>77483.094977390312</c:v>
                </c:pt>
                <c:pt idx="14">
                  <c:v>85402.753282792401</c:v>
                </c:pt>
                <c:pt idx="15">
                  <c:v>87555.061476608797</c:v>
                </c:pt>
                <c:pt idx="16">
                  <c:v>78201.924121732882</c:v>
                </c:pt>
                <c:pt idx="17">
                  <c:v>91205.209003752971</c:v>
                </c:pt>
                <c:pt idx="18">
                  <c:v>86407.378093199615</c:v>
                </c:pt>
                <c:pt idx="19">
                  <c:v>93447.78876453331</c:v>
                </c:pt>
                <c:pt idx="20">
                  <c:v>85373.498608313341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ser>
          <c:idx val="4"/>
          <c:order val="4"/>
          <c:tx>
            <c:strRef>
              <c:f>'Total Ciudades (ENERGÍA)'!$F$102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 (ENERGÍA)'!$A$103:$A$123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(ENERGÍA)'!$F$103:$F$123</c:f>
              <c:numCache>
                <c:formatCode>"$"\ #,##0.00;[Red]"$"\ #,##0.00</c:formatCode>
                <c:ptCount val="21"/>
                <c:pt idx="0">
                  <c:v>86008.74296843003</c:v>
                </c:pt>
                <c:pt idx="1">
                  <c:v>85256.479910397116</c:v>
                </c:pt>
                <c:pt idx="2">
                  <c:v>91023.830021982809</c:v>
                </c:pt>
                <c:pt idx="3">
                  <c:v>83501.199441653647</c:v>
                </c:pt>
                <c:pt idx="4">
                  <c:v>85340.064694622997</c:v>
                </c:pt>
                <c:pt idx="5">
                  <c:v>83584.784225879528</c:v>
                </c:pt>
                <c:pt idx="6">
                  <c:v>83501.199441653647</c:v>
                </c:pt>
                <c:pt idx="7">
                  <c:v>83584.784225879528</c:v>
                </c:pt>
                <c:pt idx="8">
                  <c:v>84337.047283912441</c:v>
                </c:pt>
                <c:pt idx="9">
                  <c:v>84002.708147008918</c:v>
                </c:pt>
                <c:pt idx="10">
                  <c:v>83501.199441653647</c:v>
                </c:pt>
                <c:pt idx="11">
                  <c:v>85757.988615752387</c:v>
                </c:pt>
                <c:pt idx="12">
                  <c:v>85674.403831526506</c:v>
                </c:pt>
                <c:pt idx="14">
                  <c:v>85674.403831526506</c:v>
                </c:pt>
                <c:pt idx="17">
                  <c:v>91859.677864241603</c:v>
                </c:pt>
                <c:pt idx="18">
                  <c:v>88181.947358302903</c:v>
                </c:pt>
                <c:pt idx="19">
                  <c:v>93447.78876453331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A5-41FC-B497-F7C2DC61D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38640"/>
        <c:axId val="344344624"/>
      </c:barChart>
      <c:catAx>
        <c:axId val="34433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4344624"/>
        <c:crosses val="autoZero"/>
        <c:auto val="1"/>
        <c:lblAlgn val="ctr"/>
        <c:lblOffset val="100"/>
        <c:noMultiLvlLbl val="0"/>
      </c:catAx>
      <c:valAx>
        <c:axId val="344344624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4433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'Total Ciudades (ENERGÍA)'!$R$169</c:f>
          <c:strCache>
            <c:ptCount val="1"/>
            <c:pt idx="0">
              <c:v>ESTADÍSTICAS PRECIOS GNV SURTIDOR EDS REVISADAS - JULIO 2016 $/MBTU</c:v>
            </c:pt>
          </c:strCache>
        </c:strRef>
      </c:tx>
      <c:overlay val="0"/>
      <c:txPr>
        <a:bodyPr/>
        <a:lstStyle/>
        <a:p>
          <a:pPr>
            <a:defRPr/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349470443404998E-2"/>
          <c:y val="0.103857627963656"/>
          <c:w val="0.93251163323151898"/>
          <c:h val="0.76840907480952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 (ENERGÍA)'!$B$136</c:f>
              <c:strCache>
                <c:ptCount val="1"/>
                <c:pt idx="0">
                  <c:v>Referencia=precio promedio GMC vendida</c:v>
                </c:pt>
              </c:strCache>
            </c:strRef>
          </c:tx>
          <c:invertIfNegative val="0"/>
          <c:cat>
            <c:strRef>
              <c:f>'Total Ciudades (ENERGÍA)'!$A$137:$A$157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(ENERGÍA)'!$B$137:$B$157</c:f>
              <c:numCache>
                <c:formatCode>"$"\ #,##0.00;[Red]"$"\ #,##0.00</c:formatCode>
                <c:ptCount val="21"/>
                <c:pt idx="0">
                  <c:v>64579.21764468147</c:v>
                </c:pt>
                <c:pt idx="1">
                  <c:v>63372.184492132263</c:v>
                </c:pt>
                <c:pt idx="2">
                  <c:v>65099.861091092025</c:v>
                </c:pt>
                <c:pt idx="3">
                  <c:v>63527.636231060766</c:v>
                </c:pt>
                <c:pt idx="4">
                  <c:v>64154.294871251368</c:v>
                </c:pt>
                <c:pt idx="5">
                  <c:v>66628.116971757539</c:v>
                </c:pt>
                <c:pt idx="6">
                  <c:v>64924.158279847041</c:v>
                </c:pt>
                <c:pt idx="7">
                  <c:v>65500.566657905365</c:v>
                </c:pt>
                <c:pt idx="8">
                  <c:v>65068.15439096286</c:v>
                </c:pt>
                <c:pt idx="9">
                  <c:v>66902.844782837667</c:v>
                </c:pt>
                <c:pt idx="11">
                  <c:v>65494.44317264366</c:v>
                </c:pt>
                <c:pt idx="12">
                  <c:v>68823.692184129002</c:v>
                </c:pt>
                <c:pt idx="14">
                  <c:v>65020.441080462093</c:v>
                </c:pt>
                <c:pt idx="15">
                  <c:v>67200.136627741493</c:v>
                </c:pt>
                <c:pt idx="16">
                  <c:v>50159.324219924776</c:v>
                </c:pt>
                <c:pt idx="17">
                  <c:v>67182.452540634025</c:v>
                </c:pt>
                <c:pt idx="18">
                  <c:v>64842.92608098175</c:v>
                </c:pt>
                <c:pt idx="19">
                  <c:v>64387.034414929243</c:v>
                </c:pt>
                <c:pt idx="20">
                  <c:v>62471.460184762371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 (ENERGÍA)'!$C$136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 (ENERGÍA)'!$A$137:$A$157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(ENERGÍA)'!$C$137:$C$157</c:f>
              <c:numCache>
                <c:formatCode>"$"\ #,##0.00;[Red]"$"\ #,##0.00</c:formatCode>
                <c:ptCount val="21"/>
                <c:pt idx="0">
                  <c:v>54859.708599831349</c:v>
                </c:pt>
                <c:pt idx="1">
                  <c:v>60958.620061735892</c:v>
                </c:pt>
                <c:pt idx="2">
                  <c:v>52694.595030855235</c:v>
                </c:pt>
                <c:pt idx="3">
                  <c:v>49370.688284117263</c:v>
                </c:pt>
                <c:pt idx="4">
                  <c:v>54859.708599831349</c:v>
                </c:pt>
                <c:pt idx="5">
                  <c:v>54890.203157140873</c:v>
                </c:pt>
                <c:pt idx="6">
                  <c:v>64008.075792688163</c:v>
                </c:pt>
                <c:pt idx="7">
                  <c:v>51810.252868879077</c:v>
                </c:pt>
                <c:pt idx="8">
                  <c:v>46626.178126260216</c:v>
                </c:pt>
                <c:pt idx="9">
                  <c:v>62208.896911426324</c:v>
                </c:pt>
                <c:pt idx="11">
                  <c:v>51840.747426188602</c:v>
                </c:pt>
                <c:pt idx="12">
                  <c:v>60684.169045950184</c:v>
                </c:pt>
                <c:pt idx="14">
                  <c:v>48760.797137926806</c:v>
                </c:pt>
                <c:pt idx="15">
                  <c:v>48486.346122141105</c:v>
                </c:pt>
                <c:pt idx="16">
                  <c:v>39185.506142736682</c:v>
                </c:pt>
                <c:pt idx="17">
                  <c:v>52725.089588164759</c:v>
                </c:pt>
                <c:pt idx="18">
                  <c:v>46534.694454331649</c:v>
                </c:pt>
                <c:pt idx="19">
                  <c:v>54707.23581328374</c:v>
                </c:pt>
                <c:pt idx="20">
                  <c:v>47205.574715141149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 (ENERGÍA)'!$D$136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 (ENERGÍA)'!$A$137:$A$157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(ENERGÍA)'!$D$137:$D$157</c:f>
              <c:numCache>
                <c:formatCode>"$"\ #,##0.00;[Red]"$"\ #,##0.00</c:formatCode>
                <c:ptCount val="21"/>
                <c:pt idx="0">
                  <c:v>54219.322896331374</c:v>
                </c:pt>
                <c:pt idx="1">
                  <c:v>36288.523198332019</c:v>
                </c:pt>
                <c:pt idx="2">
                  <c:v>42661.88567602227</c:v>
                </c:pt>
                <c:pt idx="3">
                  <c:v>48486.346122141105</c:v>
                </c:pt>
                <c:pt idx="4">
                  <c:v>49096.237268331555</c:v>
                </c:pt>
                <c:pt idx="5">
                  <c:v>34245.387858594004</c:v>
                </c:pt>
                <c:pt idx="6">
                  <c:v>59921.805113212118</c:v>
                </c:pt>
                <c:pt idx="7">
                  <c:v>50011.073987617237</c:v>
                </c:pt>
                <c:pt idx="8">
                  <c:v>40862.70679476043</c:v>
                </c:pt>
                <c:pt idx="9">
                  <c:v>60653.674488640667</c:v>
                </c:pt>
                <c:pt idx="11">
                  <c:v>48760.797137926806</c:v>
                </c:pt>
                <c:pt idx="12">
                  <c:v>60623.179931331142</c:v>
                </c:pt>
                <c:pt idx="14">
                  <c:v>42539.907446784178</c:v>
                </c:pt>
                <c:pt idx="15">
                  <c:v>45131.944818093609</c:v>
                </c:pt>
                <c:pt idx="16">
                  <c:v>39185.506142736682</c:v>
                </c:pt>
                <c:pt idx="17">
                  <c:v>45436.890391188834</c:v>
                </c:pt>
                <c:pt idx="18">
                  <c:v>40405.288435117589</c:v>
                </c:pt>
                <c:pt idx="19">
                  <c:v>54585.257584045648</c:v>
                </c:pt>
                <c:pt idx="20">
                  <c:v>39581.935387760474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 (ENERGÍA)'!$E$136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 (ENERGÍA)'!$A$137:$A$157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(ENERGÍA)'!$E$137:$E$157</c:f>
              <c:numCache>
                <c:formatCode>"$"\ #,##0.00;[Red]"$"\ #,##0.00</c:formatCode>
                <c:ptCount val="21"/>
                <c:pt idx="0">
                  <c:v>54539.515748081365</c:v>
                </c:pt>
                <c:pt idx="1">
                  <c:v>43787.13484074366</c:v>
                </c:pt>
                <c:pt idx="2">
                  <c:v>47879.227208433331</c:v>
                </c:pt>
                <c:pt idx="3">
                  <c:v>48766.896049388713</c:v>
                </c:pt>
                <c:pt idx="4">
                  <c:v>53141.340295439746</c:v>
                </c:pt>
                <c:pt idx="5">
                  <c:v>45521.954156315398</c:v>
                </c:pt>
                <c:pt idx="6">
                  <c:v>63089.427253738788</c:v>
                </c:pt>
                <c:pt idx="7">
                  <c:v>50722.61365817277</c:v>
                </c:pt>
                <c:pt idx="8">
                  <c:v>44644.031901141243</c:v>
                </c:pt>
                <c:pt idx="9">
                  <c:v>61202.576520212075</c:v>
                </c:pt>
                <c:pt idx="11">
                  <c:v>51188.926263697555</c:v>
                </c:pt>
                <c:pt idx="12">
                  <c:v>60661.298127968046</c:v>
                </c:pt>
                <c:pt idx="14">
                  <c:v>46790.086371798905</c:v>
                </c:pt>
                <c:pt idx="15">
                  <c:v>47205.574715141149</c:v>
                </c:pt>
                <c:pt idx="16">
                  <c:v>39185.506142736682</c:v>
                </c:pt>
                <c:pt idx="17">
                  <c:v>48618.489203815698</c:v>
                </c:pt>
                <c:pt idx="18">
                  <c:v>43003.42471788892</c:v>
                </c:pt>
                <c:pt idx="19">
                  <c:v>54636.08184622819</c:v>
                </c:pt>
                <c:pt idx="20">
                  <c:v>43688.535772109535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ser>
          <c:idx val="4"/>
          <c:order val="4"/>
          <c:tx>
            <c:strRef>
              <c:f>'Total Ciudades (ENERGÍA)'!$F$136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 (ENERGÍA)'!$A$137:$A$157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 (ENERGÍA)'!$F$137:$F$157</c:f>
              <c:numCache>
                <c:formatCode>"$"\ #,##0.00;[Red]"$"\ #,##0.00</c:formatCode>
                <c:ptCount val="21"/>
                <c:pt idx="1">
                  <c:v>47114.091043212582</c:v>
                </c:pt>
                <c:pt idx="2">
                  <c:v>48760.797137926806</c:v>
                </c:pt>
                <c:pt idx="3">
                  <c:v>48760.797137926806</c:v>
                </c:pt>
                <c:pt idx="4">
                  <c:v>54859.708599831349</c:v>
                </c:pt>
                <c:pt idx="5">
                  <c:v>42692.380233331787</c:v>
                </c:pt>
                <c:pt idx="6">
                  <c:v>63977.581235378639</c:v>
                </c:pt>
                <c:pt idx="7">
                  <c:v>50285.525003402945</c:v>
                </c:pt>
                <c:pt idx="8">
                  <c:v>46626.178126260216</c:v>
                </c:pt>
                <c:pt idx="9">
                  <c:v>60958.620061735892</c:v>
                </c:pt>
                <c:pt idx="11">
                  <c:v>51505.307295783852</c:v>
                </c:pt>
                <c:pt idx="12">
                  <c:v>60684.169045950184</c:v>
                </c:pt>
                <c:pt idx="14">
                  <c:v>47998.43320518874</c:v>
                </c:pt>
                <c:pt idx="15">
                  <c:v>48486.346122141105</c:v>
                </c:pt>
                <c:pt idx="17">
                  <c:v>50285.525003402945</c:v>
                </c:pt>
                <c:pt idx="18">
                  <c:v>40405.288435117589</c:v>
                </c:pt>
                <c:pt idx="20">
                  <c:v>42387.434660236562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9B-4393-8B92-33E246276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46800"/>
        <c:axId val="194125952"/>
      </c:barChart>
      <c:catAx>
        <c:axId val="3443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4125952"/>
        <c:crosses val="autoZero"/>
        <c:auto val="1"/>
        <c:lblAlgn val="ctr"/>
        <c:lblOffset val="100"/>
        <c:noMultiLvlLbl val="0"/>
      </c:catAx>
      <c:valAx>
        <c:axId val="194125952"/>
        <c:scaling>
          <c:orientation val="minMax"/>
          <c:min val="1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344346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32</xdr:row>
      <xdr:rowOff>278605</xdr:rowOff>
    </xdr:from>
    <xdr:to>
      <xdr:col>27</xdr:col>
      <xdr:colOff>69056</xdr:colOff>
      <xdr:row>67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180974</xdr:colOff>
      <xdr:row>68</xdr:row>
      <xdr:rowOff>204786</xdr:rowOff>
    </xdr:from>
    <xdr:to>
      <xdr:col>27</xdr:col>
      <xdr:colOff>59531</xdr:colOff>
      <xdr:row>96</xdr:row>
      <xdr:rowOff>161925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32</xdr:row>
      <xdr:rowOff>297655</xdr:rowOff>
    </xdr:from>
    <xdr:to>
      <xdr:col>27</xdr:col>
      <xdr:colOff>202406</xdr:colOff>
      <xdr:row>68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523874</xdr:colOff>
      <xdr:row>68</xdr:row>
      <xdr:rowOff>214311</xdr:rowOff>
    </xdr:from>
    <xdr:to>
      <xdr:col>27</xdr:col>
      <xdr:colOff>202406</xdr:colOff>
      <xdr:row>97</xdr:row>
      <xdr:rowOff>0</xdr:rowOff>
    </xdr:to>
    <xdr:graphicFrame macro="">
      <xdr:nvGraphicFramePr>
        <xdr:cNvPr id="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476249</xdr:colOff>
      <xdr:row>97</xdr:row>
      <xdr:rowOff>166686</xdr:rowOff>
    </xdr:from>
    <xdr:to>
      <xdr:col>27</xdr:col>
      <xdr:colOff>154781</xdr:colOff>
      <xdr:row>129</xdr:row>
      <xdr:rowOff>35719</xdr:rowOff>
    </xdr:to>
    <xdr:graphicFrame macro="">
      <xdr:nvGraphicFramePr>
        <xdr:cNvPr id="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416717</xdr:colOff>
      <xdr:row>131</xdr:row>
      <xdr:rowOff>59530</xdr:rowOff>
    </xdr:from>
    <xdr:to>
      <xdr:col>27</xdr:col>
      <xdr:colOff>95249</xdr:colOff>
      <xdr:row>162</xdr:row>
      <xdr:rowOff>95250</xdr:rowOff>
    </xdr:to>
    <xdr:graphicFrame macro="">
      <xdr:nvGraphicFramePr>
        <xdr:cNvPr id="5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6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C155" sqref="C155:G155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79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79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x14ac:dyDescent="0.2">
      <c r="B5" s="1" t="s">
        <v>1</v>
      </c>
      <c r="C5" s="32" t="s">
        <v>58</v>
      </c>
    </row>
    <row r="6" spans="1:79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79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61" t="s">
        <v>44</v>
      </c>
      <c r="C13" s="61"/>
      <c r="D13" s="61"/>
      <c r="E13" s="61"/>
      <c r="F13" s="61"/>
      <c r="G13" s="1"/>
      <c r="H13" s="1"/>
      <c r="I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1">
        <v>16</v>
      </c>
      <c r="C15" s="11">
        <v>14</v>
      </c>
      <c r="D15" s="11">
        <v>15</v>
      </c>
      <c r="E15" s="11">
        <v>7</v>
      </c>
      <c r="F15" s="11">
        <v>2</v>
      </c>
      <c r="G15"/>
      <c r="H15"/>
      <c r="I15"/>
      <c r="J15"/>
      <c r="K15"/>
      <c r="L15" s="27"/>
    </row>
    <row r="16" spans="1:79" ht="15" x14ac:dyDescent="0.25">
      <c r="A16" s="5" t="s">
        <v>12</v>
      </c>
      <c r="B16" s="11">
        <v>37</v>
      </c>
      <c r="C16" s="11">
        <v>28</v>
      </c>
      <c r="D16" s="11">
        <v>36</v>
      </c>
      <c r="E16" s="11">
        <v>25</v>
      </c>
      <c r="F16" s="11">
        <v>10</v>
      </c>
      <c r="G16"/>
      <c r="H16"/>
      <c r="I16"/>
      <c r="J16"/>
      <c r="K16"/>
      <c r="L16" s="27"/>
    </row>
    <row r="17" spans="1:17" ht="15" x14ac:dyDescent="0.25">
      <c r="A17" s="5" t="s">
        <v>29</v>
      </c>
      <c r="B17" s="11">
        <v>98</v>
      </c>
      <c r="C17" s="11">
        <v>90</v>
      </c>
      <c r="D17" s="11">
        <v>96</v>
      </c>
      <c r="E17" s="11">
        <v>63</v>
      </c>
      <c r="F17" s="11">
        <v>44</v>
      </c>
      <c r="G17"/>
      <c r="H17"/>
      <c r="I17"/>
      <c r="J17"/>
      <c r="K17"/>
      <c r="L17" s="27"/>
    </row>
    <row r="18" spans="1:17" ht="15" x14ac:dyDescent="0.25">
      <c r="A18" s="5" t="s">
        <v>13</v>
      </c>
      <c r="B18" s="11">
        <v>26</v>
      </c>
      <c r="C18" s="11">
        <v>24</v>
      </c>
      <c r="D18" s="11">
        <v>25</v>
      </c>
      <c r="E18" s="11">
        <v>19</v>
      </c>
      <c r="F18" s="11">
        <v>10</v>
      </c>
      <c r="G18"/>
      <c r="H18"/>
      <c r="I18" s="27"/>
      <c r="J18" s="27"/>
      <c r="K18" s="27"/>
      <c r="L18" s="27"/>
    </row>
    <row r="19" spans="1:17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27</v>
      </c>
      <c r="F19" s="11">
        <v>20</v>
      </c>
      <c r="G19"/>
      <c r="H19"/>
      <c r="I19" s="27"/>
      <c r="J19" s="27"/>
      <c r="K19" s="27"/>
      <c r="L19" s="27"/>
    </row>
    <row r="20" spans="1:17" ht="15" x14ac:dyDescent="0.25">
      <c r="A20" s="5" t="s">
        <v>15</v>
      </c>
      <c r="B20" s="11">
        <v>30</v>
      </c>
      <c r="C20" s="11">
        <v>26</v>
      </c>
      <c r="D20" s="11">
        <v>28</v>
      </c>
      <c r="E20" s="11">
        <v>26</v>
      </c>
      <c r="F20" s="11">
        <v>19</v>
      </c>
      <c r="G20"/>
      <c r="H20"/>
      <c r="I20" s="27"/>
      <c r="J20" s="27"/>
      <c r="K20" s="27"/>
      <c r="L20" s="27"/>
    </row>
    <row r="21" spans="1:17" ht="15" x14ac:dyDescent="0.25">
      <c r="A21" s="5" t="s">
        <v>16</v>
      </c>
      <c r="B21" s="11">
        <v>22</v>
      </c>
      <c r="C21" s="11">
        <v>20</v>
      </c>
      <c r="D21" s="11">
        <v>20</v>
      </c>
      <c r="E21" s="11">
        <v>14</v>
      </c>
      <c r="F21" s="11">
        <v>8</v>
      </c>
      <c r="G21"/>
      <c r="H21"/>
      <c r="I21" s="27"/>
      <c r="J21" s="27"/>
      <c r="K21" s="27"/>
      <c r="L21" s="27"/>
    </row>
    <row r="22" spans="1:17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/>
      <c r="H22"/>
      <c r="I22" s="27"/>
      <c r="J22" s="27"/>
      <c r="K22" s="27"/>
      <c r="L22" s="27"/>
    </row>
    <row r="23" spans="1:17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13</v>
      </c>
      <c r="G23"/>
      <c r="H23"/>
      <c r="I23" s="27"/>
      <c r="J23" s="27"/>
      <c r="K23" s="27"/>
      <c r="L23" s="27"/>
    </row>
    <row r="24" spans="1:17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/>
      <c r="H24"/>
      <c r="I24" s="27"/>
      <c r="J24" s="27"/>
      <c r="K24" s="27"/>
      <c r="L24" s="27"/>
    </row>
    <row r="25" spans="1:17" ht="15" x14ac:dyDescent="0.25">
      <c r="A25" s="5" t="s">
        <v>19</v>
      </c>
      <c r="B25" s="11">
        <v>23</v>
      </c>
      <c r="C25" s="11">
        <v>22</v>
      </c>
      <c r="D25" s="11">
        <v>23</v>
      </c>
      <c r="E25" s="11">
        <v>3</v>
      </c>
      <c r="F25" s="11"/>
      <c r="I25" s="27"/>
      <c r="J25" s="27"/>
      <c r="K25" s="27"/>
      <c r="L25" s="27"/>
    </row>
    <row r="26" spans="1:17" ht="15" x14ac:dyDescent="0.25">
      <c r="A26" s="5" t="s">
        <v>20</v>
      </c>
      <c r="B26" s="11">
        <v>20</v>
      </c>
      <c r="C26" s="11">
        <v>18</v>
      </c>
      <c r="D26" s="11">
        <v>18</v>
      </c>
      <c r="E26" s="11">
        <v>11</v>
      </c>
      <c r="F26" s="11">
        <v>8</v>
      </c>
      <c r="G26"/>
      <c r="H26"/>
      <c r="I26" s="27"/>
      <c r="J26" s="27"/>
      <c r="K26" s="27"/>
      <c r="L26" s="27"/>
    </row>
    <row r="27" spans="1:17" ht="15" x14ac:dyDescent="0.25">
      <c r="A27" s="5" t="s">
        <v>21</v>
      </c>
      <c r="B27" s="11">
        <v>13</v>
      </c>
      <c r="C27" s="11">
        <v>12</v>
      </c>
      <c r="D27" s="11">
        <v>11</v>
      </c>
      <c r="E27" s="11">
        <v>5</v>
      </c>
      <c r="F27" s="11">
        <v>4</v>
      </c>
      <c r="G27"/>
      <c r="H27"/>
      <c r="I27" s="27"/>
      <c r="J27" s="27"/>
      <c r="K27" s="27"/>
      <c r="L27" s="27"/>
    </row>
    <row r="28" spans="1:17" ht="15" x14ac:dyDescent="0.25">
      <c r="A28" s="5" t="s">
        <v>22</v>
      </c>
      <c r="B28" s="11">
        <v>11</v>
      </c>
      <c r="C28" s="11">
        <v>10</v>
      </c>
      <c r="D28" s="11">
        <v>10</v>
      </c>
      <c r="E28" s="11"/>
      <c r="F28" s="11"/>
      <c r="I28" s="27"/>
      <c r="J28" s="27"/>
      <c r="K28" s="27"/>
      <c r="L28" s="27"/>
    </row>
    <row r="29" spans="1:17" ht="15" x14ac:dyDescent="0.25">
      <c r="A29" s="5" t="s">
        <v>23</v>
      </c>
      <c r="B29" s="11">
        <v>20</v>
      </c>
      <c r="C29" s="11">
        <v>16</v>
      </c>
      <c r="D29" s="11">
        <v>17</v>
      </c>
      <c r="E29" s="11">
        <v>12</v>
      </c>
      <c r="F29" s="11">
        <v>8</v>
      </c>
      <c r="G29"/>
      <c r="H29"/>
      <c r="I29" s="27"/>
      <c r="J29" s="27"/>
      <c r="K29" s="27"/>
      <c r="L29" s="27"/>
      <c r="Q29" s="45" t="str">
        <f>"ESTADÍSTICAS PRECIOS ACPM SURTIDOR EDS REVISADAS - "&amp;$C$5&amp;" 2016"</f>
        <v>ESTADÍSTICAS PRECIOS ACPM SURTIDOR EDS REVISADAS - JULIO 2016</v>
      </c>
    </row>
    <row r="30" spans="1:17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/>
      <c r="H30"/>
      <c r="I30" s="27"/>
      <c r="K30" s="27"/>
      <c r="L30" s="27"/>
      <c r="M30" s="27"/>
      <c r="Q30" s="45" t="str">
        <f>"ESTADÍSTICAS PRECIOS GASOLINA SURTIDOR EDS REVISADAS - "&amp;$C$5&amp;" 2016"</f>
        <v>ESTADÍSTICAS PRECIOS GASOLINA SURTIDOR EDS REVISADAS - JULIO 2016</v>
      </c>
    </row>
    <row r="31" spans="1:17" ht="15" x14ac:dyDescent="0.25">
      <c r="A31" s="5" t="s">
        <v>25</v>
      </c>
      <c r="B31" s="11">
        <v>18</v>
      </c>
      <c r="C31" s="11">
        <v>17</v>
      </c>
      <c r="D31" s="11">
        <v>17</v>
      </c>
      <c r="E31" s="11">
        <v>2</v>
      </c>
      <c r="F31" s="11">
        <v>1</v>
      </c>
      <c r="G31"/>
      <c r="H31"/>
      <c r="I31" s="27"/>
      <c r="J31" s="27"/>
      <c r="K31" s="27"/>
      <c r="L31" s="27"/>
    </row>
    <row r="32" spans="1:17" ht="15.75" thickBot="1" x14ac:dyDescent="0.3">
      <c r="A32" s="6" t="s">
        <v>26</v>
      </c>
      <c r="B32" s="11">
        <v>20</v>
      </c>
      <c r="C32" s="11">
        <v>19</v>
      </c>
      <c r="D32" s="11">
        <v>20</v>
      </c>
      <c r="E32" s="11">
        <v>10</v>
      </c>
      <c r="F32" s="11">
        <v>9</v>
      </c>
      <c r="G32"/>
      <c r="H32"/>
      <c r="I32" s="27"/>
      <c r="J32" s="27"/>
      <c r="K32" s="27"/>
      <c r="L32" s="27"/>
    </row>
    <row r="33" spans="1:163" s="14" customFormat="1" ht="26.25" customHeight="1" thickBot="1" x14ac:dyDescent="0.3">
      <c r="A33" s="12" t="s">
        <v>40</v>
      </c>
      <c r="B33" s="13">
        <f>SUM(B15:B32)</f>
        <v>479</v>
      </c>
      <c r="C33" s="13">
        <f>SUM(C15:C32)</f>
        <v>434</v>
      </c>
      <c r="D33" s="13">
        <f>SUM(D15:D32)</f>
        <v>459</v>
      </c>
      <c r="E33" s="13">
        <f>SUM(E15:E32)</f>
        <v>285</v>
      </c>
      <c r="F33" s="13">
        <f>SUM(F15:F32)</f>
        <v>175</v>
      </c>
      <c r="I33" s="27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</row>
    <row r="34" spans="1:163" ht="15" x14ac:dyDescent="0.25">
      <c r="A34" s="1" t="s">
        <v>41</v>
      </c>
      <c r="B34" s="11">
        <v>15</v>
      </c>
      <c r="C34" s="11">
        <v>12</v>
      </c>
      <c r="D34" s="11">
        <v>13</v>
      </c>
      <c r="E34" s="11">
        <v>13</v>
      </c>
      <c r="F34" s="11">
        <v>5</v>
      </c>
      <c r="I34" s="27"/>
      <c r="J34" s="27"/>
      <c r="K34" s="27"/>
      <c r="L34" s="27"/>
    </row>
    <row r="35" spans="1:163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I35" s="27"/>
      <c r="J35" s="27"/>
      <c r="K35" s="27"/>
      <c r="L35" s="27"/>
    </row>
    <row r="36" spans="1:163" ht="15.75" thickBot="1" x14ac:dyDescent="0.3">
      <c r="A36" s="1" t="s">
        <v>43</v>
      </c>
      <c r="B36" s="11">
        <v>14</v>
      </c>
      <c r="C36" s="11">
        <v>14</v>
      </c>
      <c r="D36" s="11">
        <v>14</v>
      </c>
      <c r="E36" s="11">
        <v>5</v>
      </c>
      <c r="F36" s="11">
        <v>6</v>
      </c>
      <c r="G36"/>
      <c r="H36"/>
      <c r="J36" s="27"/>
      <c r="K36" s="27"/>
      <c r="L36" s="27"/>
    </row>
    <row r="37" spans="1:163" ht="15.75" thickBot="1" x14ac:dyDescent="0.3">
      <c r="A37" s="12" t="s">
        <v>28</v>
      </c>
      <c r="B37" s="13">
        <f>B36+B35+B34+B33</f>
        <v>517</v>
      </c>
      <c r="C37" s="13">
        <f>C36+C35+C34+C33</f>
        <v>469</v>
      </c>
      <c r="D37" s="13">
        <f>D36+D35+D34+D33</f>
        <v>495</v>
      </c>
      <c r="E37" s="13">
        <f>E36+E35+E34+E33</f>
        <v>305</v>
      </c>
      <c r="F37" s="13">
        <f>F36+F35+F34+F33</f>
        <v>189</v>
      </c>
      <c r="G37"/>
      <c r="H37"/>
    </row>
    <row r="39" spans="1:163" x14ac:dyDescent="0.2">
      <c r="B39" s="1" t="s">
        <v>46</v>
      </c>
    </row>
    <row r="40" spans="1:163" x14ac:dyDescent="0.2">
      <c r="C40" s="1" t="s">
        <v>45</v>
      </c>
    </row>
    <row r="41" spans="1:163" s="2" customFormat="1" ht="18.75" x14ac:dyDescent="0.25">
      <c r="A41" s="16" t="s">
        <v>2</v>
      </c>
      <c r="B41" s="17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 t="s">
        <v>49</v>
      </c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63" t="s">
        <v>31</v>
      </c>
      <c r="C43" s="64"/>
      <c r="D43" s="64"/>
      <c r="E43" s="64"/>
      <c r="F43" s="64"/>
      <c r="G43" s="64"/>
      <c r="H43" s="64"/>
      <c r="I43" s="64"/>
      <c r="J43" s="64"/>
      <c r="K43" s="65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55">
        <v>7567.12</v>
      </c>
      <c r="C45" s="20">
        <v>7660</v>
      </c>
      <c r="D45" s="20">
        <v>6978</v>
      </c>
      <c r="E45" s="20">
        <v>7338</v>
      </c>
      <c r="F45" s="20">
        <v>7190</v>
      </c>
      <c r="G45" s="20">
        <v>231.01182120935184</v>
      </c>
      <c r="H45" s="25">
        <f>+C45-B45</f>
        <v>92.880000000000109</v>
      </c>
      <c r="I45" s="25">
        <f>+C45-D45</f>
        <v>682</v>
      </c>
      <c r="J45" s="25">
        <f>+B45-D45</f>
        <v>589.11999999999989</v>
      </c>
      <c r="K45" s="25">
        <f>+B45-E45</f>
        <v>229.11999999999989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38">
        <v>7213</v>
      </c>
      <c r="C46" s="21">
        <v>7730</v>
      </c>
      <c r="D46" s="21">
        <v>7050</v>
      </c>
      <c r="E46" s="21">
        <v>7280.7142857142853</v>
      </c>
      <c r="F46" s="21">
        <v>7190</v>
      </c>
      <c r="G46" s="21">
        <v>172.41054731481205</v>
      </c>
      <c r="H46" s="25">
        <f t="shared" ref="H46:H62" si="0">+C46-B46</f>
        <v>517</v>
      </c>
      <c r="I46" s="25">
        <f t="shared" ref="I46:I62" si="1">+C46-D46</f>
        <v>680</v>
      </c>
      <c r="J46" s="25">
        <f t="shared" ref="J46:J62" si="2">+B46-D46</f>
        <v>163</v>
      </c>
      <c r="K46" s="25">
        <f t="shared" ref="K46:K62" si="3">+B46-E46</f>
        <v>-67.714285714285325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38">
        <v>7348</v>
      </c>
      <c r="C47" s="21">
        <v>7840</v>
      </c>
      <c r="D47" s="21">
        <v>6959</v>
      </c>
      <c r="E47" s="21">
        <v>7289.2</v>
      </c>
      <c r="F47" s="21">
        <v>7348</v>
      </c>
      <c r="G47" s="21">
        <v>174.406099779925</v>
      </c>
      <c r="H47" s="25">
        <f t="shared" si="0"/>
        <v>492</v>
      </c>
      <c r="I47" s="25">
        <f t="shared" si="1"/>
        <v>881</v>
      </c>
      <c r="J47" s="25">
        <f t="shared" si="2"/>
        <v>389</v>
      </c>
      <c r="K47" s="25">
        <f t="shared" si="3"/>
        <v>58.800000000000182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38">
        <v>7266</v>
      </c>
      <c r="C48" s="21">
        <v>7350</v>
      </c>
      <c r="D48" s="21">
        <v>6905</v>
      </c>
      <c r="E48" s="21">
        <v>7204.666666666667</v>
      </c>
      <c r="F48" s="21">
        <v>7260</v>
      </c>
      <c r="G48" s="21">
        <v>94.13988974168312</v>
      </c>
      <c r="H48" s="25">
        <f t="shared" si="0"/>
        <v>84</v>
      </c>
      <c r="I48" s="25">
        <f t="shared" si="1"/>
        <v>445</v>
      </c>
      <c r="J48" s="25">
        <f t="shared" si="2"/>
        <v>361</v>
      </c>
      <c r="K48" s="25">
        <f t="shared" si="3"/>
        <v>61.33333333333303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38">
        <v>7551</v>
      </c>
      <c r="C49" s="21">
        <v>7679</v>
      </c>
      <c r="D49" s="21">
        <v>7120</v>
      </c>
      <c r="E49" s="21">
        <v>7492.7567567567567</v>
      </c>
      <c r="F49" s="21">
        <v>7510</v>
      </c>
      <c r="G49" s="21">
        <v>111.94850140563199</v>
      </c>
      <c r="H49" s="25">
        <f t="shared" si="0"/>
        <v>128</v>
      </c>
      <c r="I49" s="25">
        <f t="shared" si="1"/>
        <v>559</v>
      </c>
      <c r="J49" s="25">
        <f t="shared" si="2"/>
        <v>431</v>
      </c>
      <c r="K49" s="25">
        <f t="shared" si="3"/>
        <v>58.243243243243342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38">
        <v>7187</v>
      </c>
      <c r="C50" s="21">
        <v>8270</v>
      </c>
      <c r="D50" s="21">
        <v>6900</v>
      </c>
      <c r="E50" s="21">
        <v>7604</v>
      </c>
      <c r="F50" s="21">
        <v>7470</v>
      </c>
      <c r="G50" s="21">
        <v>424.29</v>
      </c>
      <c r="H50" s="25">
        <f t="shared" si="0"/>
        <v>1083</v>
      </c>
      <c r="I50" s="25">
        <f t="shared" si="1"/>
        <v>1370</v>
      </c>
      <c r="J50" s="25">
        <f t="shared" si="2"/>
        <v>287</v>
      </c>
      <c r="K50" s="25">
        <f t="shared" si="3"/>
        <v>-417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38">
        <v>7429.53</v>
      </c>
      <c r="C51" s="21">
        <v>7590</v>
      </c>
      <c r="D51" s="21">
        <v>6990</v>
      </c>
      <c r="E51" s="21">
        <v>7331.05</v>
      </c>
      <c r="F51" s="21">
        <v>7432</v>
      </c>
      <c r="G51" s="21">
        <v>163.97062477613542</v>
      </c>
      <c r="H51" s="25">
        <f t="shared" si="0"/>
        <v>160.47000000000025</v>
      </c>
      <c r="I51" s="25">
        <f t="shared" si="1"/>
        <v>600</v>
      </c>
      <c r="J51" s="25">
        <f t="shared" si="2"/>
        <v>439.52999999999975</v>
      </c>
      <c r="K51" s="25">
        <f t="shared" si="3"/>
        <v>98.479999999999563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38">
        <v>7499</v>
      </c>
      <c r="C52" s="21">
        <v>7539</v>
      </c>
      <c r="D52" s="21">
        <v>7390</v>
      </c>
      <c r="E52" s="21">
        <v>7460.6111111111113</v>
      </c>
      <c r="F52" s="21">
        <v>7480</v>
      </c>
      <c r="G52" s="21">
        <v>37.887044020033322</v>
      </c>
      <c r="H52" s="25">
        <f t="shared" si="0"/>
        <v>40</v>
      </c>
      <c r="I52" s="25">
        <f t="shared" si="1"/>
        <v>149</v>
      </c>
      <c r="J52" s="25">
        <f t="shared" si="2"/>
        <v>109</v>
      </c>
      <c r="K52" s="25">
        <f t="shared" si="3"/>
        <v>38.388888888888687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38">
        <v>7462</v>
      </c>
      <c r="C53" s="21">
        <v>7910</v>
      </c>
      <c r="D53" s="21">
        <v>7280</v>
      </c>
      <c r="E53" s="21">
        <v>7504.6451612903229</v>
      </c>
      <c r="F53" s="21">
        <v>7490</v>
      </c>
      <c r="G53" s="21">
        <v>145.96085054722735</v>
      </c>
      <c r="H53" s="25">
        <f t="shared" si="0"/>
        <v>448</v>
      </c>
      <c r="I53" s="25">
        <f t="shared" si="1"/>
        <v>630</v>
      </c>
      <c r="J53" s="25">
        <f t="shared" si="2"/>
        <v>182</v>
      </c>
      <c r="K53" s="25">
        <f t="shared" si="3"/>
        <v>-42.645161290322903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57</v>
      </c>
      <c r="B54" s="38">
        <v>7520</v>
      </c>
      <c r="C54" s="21">
        <v>7777</v>
      </c>
      <c r="D54" s="21">
        <v>7490</v>
      </c>
      <c r="E54" s="21">
        <v>7603.0555555555557</v>
      </c>
      <c r="F54" s="21">
        <v>7490</v>
      </c>
      <c r="G54" s="21">
        <v>91.87873864163312</v>
      </c>
      <c r="H54" s="25">
        <f t="shared" si="0"/>
        <v>257</v>
      </c>
      <c r="I54" s="25">
        <f t="shared" si="1"/>
        <v>287</v>
      </c>
      <c r="J54" s="25">
        <f t="shared" si="2"/>
        <v>30</v>
      </c>
      <c r="K54" s="25">
        <f t="shared" si="3"/>
        <v>-83.055555555555657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38">
        <v>5788</v>
      </c>
      <c r="C55" s="21">
        <v>6320</v>
      </c>
      <c r="D55" s="21">
        <v>5806</v>
      </c>
      <c r="E55" s="21">
        <v>5885.863636363636</v>
      </c>
      <c r="F55" s="21">
        <v>5837</v>
      </c>
      <c r="G55" s="21">
        <v>112.58617670988181</v>
      </c>
      <c r="H55" s="25">
        <f t="shared" si="0"/>
        <v>532</v>
      </c>
      <c r="I55" s="25">
        <f t="shared" si="1"/>
        <v>514</v>
      </c>
      <c r="J55" s="25">
        <f t="shared" si="2"/>
        <v>-18</v>
      </c>
      <c r="K55" s="25">
        <f t="shared" si="3"/>
        <v>-97.863636363636033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38">
        <v>7507</v>
      </c>
      <c r="C56" s="21">
        <v>7710</v>
      </c>
      <c r="D56" s="21">
        <v>7070</v>
      </c>
      <c r="E56" s="21">
        <v>7422.3888888888887</v>
      </c>
      <c r="F56" s="21">
        <v>7490</v>
      </c>
      <c r="G56" s="21">
        <v>206.96664661355052</v>
      </c>
      <c r="H56" s="25">
        <f t="shared" si="0"/>
        <v>203</v>
      </c>
      <c r="I56" s="25">
        <f t="shared" si="1"/>
        <v>640</v>
      </c>
      <c r="J56" s="25">
        <f t="shared" si="2"/>
        <v>437</v>
      </c>
      <c r="K56" s="25">
        <f t="shared" si="3"/>
        <v>84.611111111111313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38">
        <v>7701</v>
      </c>
      <c r="C57" s="21">
        <v>8070</v>
      </c>
      <c r="D57" s="21">
        <v>7690</v>
      </c>
      <c r="E57" s="21">
        <v>7909.5</v>
      </c>
      <c r="F57" s="21">
        <v>7955</v>
      </c>
      <c r="G57" s="21">
        <v>95.786220303340087</v>
      </c>
      <c r="H57" s="25">
        <f t="shared" si="0"/>
        <v>369</v>
      </c>
      <c r="I57" s="25">
        <f t="shared" si="1"/>
        <v>380</v>
      </c>
      <c r="J57" s="25">
        <f t="shared" si="2"/>
        <v>11</v>
      </c>
      <c r="K57" s="25">
        <f t="shared" si="3"/>
        <v>-208.5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38">
        <v>5000</v>
      </c>
      <c r="C58" s="21">
        <v>6000</v>
      </c>
      <c r="D58" s="21">
        <v>5000</v>
      </c>
      <c r="E58" s="21">
        <v>5180.8999999999996</v>
      </c>
      <c r="F58" s="21">
        <v>5000</v>
      </c>
      <c r="G58" s="21">
        <v>325.41134652074612</v>
      </c>
      <c r="H58" s="25">
        <f t="shared" si="0"/>
        <v>1000</v>
      </c>
      <c r="I58" s="25">
        <f t="shared" si="1"/>
        <v>1000</v>
      </c>
      <c r="J58" s="25">
        <f t="shared" si="2"/>
        <v>0</v>
      </c>
      <c r="K58" s="25">
        <f t="shared" si="3"/>
        <v>-180.89999999999964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38">
        <v>7313</v>
      </c>
      <c r="C59" s="21">
        <v>7490</v>
      </c>
      <c r="D59" s="21">
        <v>7280</v>
      </c>
      <c r="E59" s="21">
        <v>7394.0625</v>
      </c>
      <c r="F59" s="21">
        <v>7490</v>
      </c>
      <c r="G59" s="21">
        <v>66.262577422453674</v>
      </c>
      <c r="H59" s="25">
        <f t="shared" si="0"/>
        <v>177</v>
      </c>
      <c r="I59" s="25">
        <f t="shared" si="1"/>
        <v>210</v>
      </c>
      <c r="J59" s="25">
        <f t="shared" si="2"/>
        <v>33</v>
      </c>
      <c r="K59" s="25">
        <f t="shared" si="3"/>
        <v>-81.0625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38">
        <v>7482</v>
      </c>
      <c r="C60" s="21">
        <v>7545</v>
      </c>
      <c r="D60" s="21">
        <v>7420</v>
      </c>
      <c r="E60" s="21">
        <v>7486.3571428571431</v>
      </c>
      <c r="F60" s="21">
        <v>7482</v>
      </c>
      <c r="G60" s="21">
        <v>26.166940807249542</v>
      </c>
      <c r="H60" s="25">
        <f t="shared" si="0"/>
        <v>63</v>
      </c>
      <c r="I60" s="25">
        <f t="shared" si="1"/>
        <v>125</v>
      </c>
      <c r="J60" s="25">
        <f t="shared" si="2"/>
        <v>62</v>
      </c>
      <c r="K60" s="25">
        <f t="shared" si="3"/>
        <v>-4.357142857143117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38">
        <v>6198.38</v>
      </c>
      <c r="C61" s="21">
        <v>6300</v>
      </c>
      <c r="D61" s="21">
        <v>6190</v>
      </c>
      <c r="E61" s="21">
        <v>6221.6470588235297</v>
      </c>
      <c r="F61" s="21">
        <v>6227</v>
      </c>
      <c r="G61" s="21">
        <v>25.25356701654762</v>
      </c>
      <c r="H61" s="25">
        <f t="shared" si="0"/>
        <v>101.61999999999989</v>
      </c>
      <c r="I61" s="25">
        <f t="shared" si="1"/>
        <v>110</v>
      </c>
      <c r="J61" s="25">
        <f t="shared" si="2"/>
        <v>8.3800000000001091</v>
      </c>
      <c r="K61" s="25">
        <f t="shared" si="3"/>
        <v>-23.267058823529624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56">
        <v>7448</v>
      </c>
      <c r="C62" s="34">
        <v>8070</v>
      </c>
      <c r="D62" s="34">
        <v>7270</v>
      </c>
      <c r="E62" s="34">
        <v>7521.4210526315792</v>
      </c>
      <c r="F62" s="34">
        <v>7390</v>
      </c>
      <c r="G62" s="34">
        <v>199.96702944609564</v>
      </c>
      <c r="H62" s="33">
        <f t="shared" si="0"/>
        <v>622</v>
      </c>
      <c r="I62" s="33">
        <f t="shared" si="1"/>
        <v>800</v>
      </c>
      <c r="J62" s="33">
        <f t="shared" si="2"/>
        <v>178</v>
      </c>
      <c r="K62" s="33">
        <f t="shared" si="3"/>
        <v>-73.421052631579187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x14ac:dyDescent="0.2">
      <c r="A63" s="4" t="s">
        <v>41</v>
      </c>
      <c r="B63" s="55">
        <f>B53</f>
        <v>7462</v>
      </c>
      <c r="C63" s="20">
        <v>7645</v>
      </c>
      <c r="D63" s="20">
        <v>7260</v>
      </c>
      <c r="E63" s="20">
        <v>7476.75</v>
      </c>
      <c r="F63" s="20">
        <v>7510</v>
      </c>
      <c r="G63" s="20">
        <v>97.846935196114998</v>
      </c>
      <c r="H63" s="24">
        <f t="shared" ref="H63:H65" si="4">+C63-B63</f>
        <v>183</v>
      </c>
      <c r="I63" s="24">
        <f t="shared" ref="I63:I65" si="5">+C63-D63</f>
        <v>385</v>
      </c>
      <c r="J63" s="24">
        <f t="shared" ref="J63:J65" si="6">+B63-D63</f>
        <v>202</v>
      </c>
      <c r="K63" s="24">
        <f t="shared" ref="K63:K65" si="7">+B63-E63</f>
        <v>-14.75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x14ac:dyDescent="0.2">
      <c r="A64" s="5" t="s">
        <v>42</v>
      </c>
      <c r="B64" s="38">
        <f>B49</f>
        <v>7551</v>
      </c>
      <c r="C64" s="21">
        <v>7530</v>
      </c>
      <c r="D64" s="21">
        <v>7260</v>
      </c>
      <c r="E64" s="21">
        <v>7412.666666666667</v>
      </c>
      <c r="F64" s="21">
        <v>7530</v>
      </c>
      <c r="G64" s="21">
        <v>112.93360881509101</v>
      </c>
      <c r="H64" s="25">
        <f t="shared" si="4"/>
        <v>-21</v>
      </c>
      <c r="I64" s="25">
        <f t="shared" si="5"/>
        <v>270</v>
      </c>
      <c r="J64" s="25">
        <f t="shared" si="6"/>
        <v>291</v>
      </c>
      <c r="K64" s="25">
        <f t="shared" si="7"/>
        <v>138.33333333333303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3.5" thickBot="1" x14ac:dyDescent="0.25">
      <c r="A65" s="53" t="s">
        <v>43</v>
      </c>
      <c r="B65" s="56">
        <f>B46</f>
        <v>7213</v>
      </c>
      <c r="C65" s="22">
        <v>7479</v>
      </c>
      <c r="D65" s="22">
        <v>7139</v>
      </c>
      <c r="E65" s="22">
        <v>7284.1428571428569</v>
      </c>
      <c r="F65" s="22">
        <v>7140</v>
      </c>
      <c r="G65" s="22">
        <v>123.1764570055531</v>
      </c>
      <c r="H65" s="26">
        <f t="shared" si="4"/>
        <v>266</v>
      </c>
      <c r="I65" s="26">
        <f t="shared" si="5"/>
        <v>340</v>
      </c>
      <c r="J65" s="26">
        <f t="shared" si="6"/>
        <v>74</v>
      </c>
      <c r="K65" s="26">
        <f t="shared" si="7"/>
        <v>-71.142857142856883</v>
      </c>
      <c r="L65" s="54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62" t="s">
        <v>37</v>
      </c>
      <c r="B69" s="62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63" t="s">
        <v>31</v>
      </c>
      <c r="C71" s="64"/>
      <c r="D71" s="64"/>
      <c r="E71" s="64"/>
      <c r="F71" s="64"/>
      <c r="G71" s="64"/>
      <c r="H71" s="64"/>
      <c r="I71" s="64"/>
      <c r="J71" s="64"/>
      <c r="K71" s="65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57">
        <v>7836</v>
      </c>
      <c r="C73" s="20">
        <v>7864</v>
      </c>
      <c r="D73" s="20">
        <v>7350</v>
      </c>
      <c r="E73" s="20">
        <v>7616.666666666667</v>
      </c>
      <c r="F73" s="20">
        <v>7590</v>
      </c>
      <c r="G73" s="20">
        <v>182.08658327709554</v>
      </c>
      <c r="H73" s="25">
        <f t="shared" ref="H73:H90" si="8">+C73-B73</f>
        <v>28</v>
      </c>
      <c r="I73" s="25">
        <f t="shared" ref="I73:I90" si="9">+C73-D73</f>
        <v>514</v>
      </c>
      <c r="J73" s="25">
        <f t="shared" ref="J73:J90" si="10">+B73-D73</f>
        <v>486</v>
      </c>
      <c r="K73" s="25">
        <f t="shared" ref="K73:K90" si="11">+B73-E73</f>
        <v>219.33333333333303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39">
        <v>7394</v>
      </c>
      <c r="C74" s="21">
        <v>7930</v>
      </c>
      <c r="D74" s="21">
        <v>7090</v>
      </c>
      <c r="E74" s="21">
        <v>7474.3055555555557</v>
      </c>
      <c r="F74" s="21">
        <v>7290</v>
      </c>
      <c r="G74" s="21">
        <v>218.63914424645895</v>
      </c>
      <c r="H74" s="25">
        <f t="shared" si="8"/>
        <v>536</v>
      </c>
      <c r="I74" s="25">
        <f t="shared" si="9"/>
        <v>840</v>
      </c>
      <c r="J74" s="25">
        <f t="shared" si="10"/>
        <v>304</v>
      </c>
      <c r="K74" s="25">
        <f t="shared" si="11"/>
        <v>-80.305555555555657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39">
        <v>7803</v>
      </c>
      <c r="C75" s="21">
        <v>10590</v>
      </c>
      <c r="D75" s="21">
        <v>7250</v>
      </c>
      <c r="E75" s="21">
        <v>7678.072916666667</v>
      </c>
      <c r="F75" s="21">
        <v>7690</v>
      </c>
      <c r="G75" s="21">
        <v>357.95666438070134</v>
      </c>
      <c r="H75" s="25">
        <f t="shared" si="8"/>
        <v>2787</v>
      </c>
      <c r="I75" s="25">
        <f t="shared" si="9"/>
        <v>3340</v>
      </c>
      <c r="J75" s="25">
        <f t="shared" si="10"/>
        <v>553</v>
      </c>
      <c r="K75" s="25">
        <f t="shared" si="11"/>
        <v>124.92708333333303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39">
        <v>7619</v>
      </c>
      <c r="C76" s="21">
        <v>7700</v>
      </c>
      <c r="D76" s="21">
        <v>7230</v>
      </c>
      <c r="E76" s="21">
        <v>7492.64</v>
      </c>
      <c r="F76" s="21">
        <v>7610</v>
      </c>
      <c r="G76" s="21">
        <v>136.3665037072262</v>
      </c>
      <c r="H76" s="25">
        <f t="shared" si="8"/>
        <v>81</v>
      </c>
      <c r="I76" s="25">
        <f t="shared" si="9"/>
        <v>470</v>
      </c>
      <c r="J76" s="25">
        <f t="shared" si="10"/>
        <v>389</v>
      </c>
      <c r="K76" s="25">
        <f t="shared" si="11"/>
        <v>126.35999999999967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39">
        <v>7803</v>
      </c>
      <c r="C77" s="21">
        <v>7950</v>
      </c>
      <c r="D77" s="21">
        <v>7180</v>
      </c>
      <c r="E77" s="21">
        <v>7566.55</v>
      </c>
      <c r="F77" s="21">
        <v>7490</v>
      </c>
      <c r="G77" s="21">
        <v>217.77357683895724</v>
      </c>
      <c r="H77" s="25">
        <f t="shared" si="8"/>
        <v>147</v>
      </c>
      <c r="I77" s="25">
        <f t="shared" si="9"/>
        <v>770</v>
      </c>
      <c r="J77" s="25">
        <f t="shared" si="10"/>
        <v>623</v>
      </c>
      <c r="K77" s="25">
        <f t="shared" si="11"/>
        <v>236.44999999999982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39">
        <v>7358</v>
      </c>
      <c r="C78" s="21">
        <v>8710</v>
      </c>
      <c r="D78" s="21">
        <v>7100</v>
      </c>
      <c r="E78" s="21">
        <v>7858.32</v>
      </c>
      <c r="F78" s="21">
        <v>7780</v>
      </c>
      <c r="G78" s="21">
        <v>467.78</v>
      </c>
      <c r="H78" s="25">
        <f t="shared" si="8"/>
        <v>1352</v>
      </c>
      <c r="I78" s="25">
        <f t="shared" si="9"/>
        <v>1610</v>
      </c>
      <c r="J78" s="25">
        <f t="shared" si="10"/>
        <v>258</v>
      </c>
      <c r="K78" s="25">
        <f t="shared" si="11"/>
        <v>-500.31999999999971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39">
        <v>7736.5474386866663</v>
      </c>
      <c r="C79" s="21">
        <v>7934</v>
      </c>
      <c r="D79" s="21">
        <v>7390</v>
      </c>
      <c r="E79" s="21">
        <v>7657.35</v>
      </c>
      <c r="F79" s="21">
        <v>7760</v>
      </c>
      <c r="G79" s="21">
        <v>159.48973733687995</v>
      </c>
      <c r="H79" s="25">
        <f t="shared" si="8"/>
        <v>197.45256131333372</v>
      </c>
      <c r="I79" s="25">
        <f t="shared" si="9"/>
        <v>544</v>
      </c>
      <c r="J79" s="25">
        <f t="shared" si="10"/>
        <v>346.54743868666628</v>
      </c>
      <c r="K79" s="25">
        <f t="shared" si="11"/>
        <v>79.197438686665919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39">
        <v>7777</v>
      </c>
      <c r="C80" s="21">
        <v>7819</v>
      </c>
      <c r="D80" s="21">
        <v>7480</v>
      </c>
      <c r="E80" s="21">
        <v>7725.333333333333</v>
      </c>
      <c r="F80" s="21">
        <v>7740</v>
      </c>
      <c r="G80" s="21">
        <v>71.183276291060196</v>
      </c>
      <c r="H80" s="25">
        <f t="shared" si="8"/>
        <v>42</v>
      </c>
      <c r="I80" s="25">
        <f t="shared" si="9"/>
        <v>339</v>
      </c>
      <c r="J80" s="25">
        <f t="shared" si="10"/>
        <v>297</v>
      </c>
      <c r="K80" s="25">
        <f t="shared" si="11"/>
        <v>51.66666666666697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39">
        <v>7749</v>
      </c>
      <c r="C81" s="21">
        <v>8029</v>
      </c>
      <c r="D81" s="21">
        <v>7280</v>
      </c>
      <c r="E81" s="21">
        <v>7674.333333333333</v>
      </c>
      <c r="F81" s="21">
        <v>7770</v>
      </c>
      <c r="G81" s="21">
        <v>176.66257856904554</v>
      </c>
      <c r="H81" s="25">
        <f t="shared" si="8"/>
        <v>280</v>
      </c>
      <c r="I81" s="25">
        <f t="shared" si="9"/>
        <v>749</v>
      </c>
      <c r="J81" s="25">
        <f t="shared" si="10"/>
        <v>469</v>
      </c>
      <c r="K81" s="25">
        <f t="shared" si="11"/>
        <v>74.66666666666697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57</v>
      </c>
      <c r="B82" s="39">
        <v>7831</v>
      </c>
      <c r="C82" s="21">
        <v>8169</v>
      </c>
      <c r="D82" s="21">
        <v>7720</v>
      </c>
      <c r="E82" s="21">
        <v>7890.7222222222226</v>
      </c>
      <c r="F82" s="21">
        <v>7820</v>
      </c>
      <c r="G82" s="21">
        <v>104.05530517926911</v>
      </c>
      <c r="H82" s="25">
        <f t="shared" si="8"/>
        <v>338</v>
      </c>
      <c r="I82" s="25">
        <f t="shared" si="9"/>
        <v>449</v>
      </c>
      <c r="J82" s="25">
        <f t="shared" si="10"/>
        <v>111</v>
      </c>
      <c r="K82" s="25">
        <f t="shared" si="11"/>
        <v>-59.722222222222626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39">
        <v>5769</v>
      </c>
      <c r="C83" s="21">
        <v>6280</v>
      </c>
      <c r="D83" s="21">
        <v>5726</v>
      </c>
      <c r="E83" s="21">
        <v>5841.782608695652</v>
      </c>
      <c r="F83" s="21">
        <v>5820</v>
      </c>
      <c r="G83" s="21">
        <v>101.95317843444764</v>
      </c>
      <c r="H83" s="25">
        <f t="shared" si="8"/>
        <v>511</v>
      </c>
      <c r="I83" s="25">
        <f t="shared" si="9"/>
        <v>554</v>
      </c>
      <c r="J83" s="25">
        <f t="shared" si="10"/>
        <v>43</v>
      </c>
      <c r="K83" s="25">
        <f t="shared" si="11"/>
        <v>-72.782608695652016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39">
        <v>7776</v>
      </c>
      <c r="C84" s="21">
        <v>8090</v>
      </c>
      <c r="D84" s="21">
        <v>7350</v>
      </c>
      <c r="E84" s="21">
        <v>7724.6111111111113</v>
      </c>
      <c r="F84" s="21">
        <v>7350</v>
      </c>
      <c r="G84" s="21">
        <v>222.86295944549471</v>
      </c>
      <c r="H84" s="25">
        <f t="shared" si="8"/>
        <v>314</v>
      </c>
      <c r="I84" s="25">
        <f t="shared" si="9"/>
        <v>740</v>
      </c>
      <c r="J84" s="25">
        <f t="shared" si="10"/>
        <v>426</v>
      </c>
      <c r="K84" s="25">
        <f t="shared" si="11"/>
        <v>51.388888888888687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39">
        <v>7953</v>
      </c>
      <c r="C85" s="21">
        <v>8170</v>
      </c>
      <c r="D85" s="21">
        <v>7910</v>
      </c>
      <c r="E85" s="21">
        <v>8117.272727272727</v>
      </c>
      <c r="F85" s="21"/>
      <c r="G85" s="21">
        <v>75.518330104768353</v>
      </c>
      <c r="H85" s="25">
        <f t="shared" si="8"/>
        <v>217</v>
      </c>
      <c r="I85" s="25">
        <f t="shared" si="9"/>
        <v>260</v>
      </c>
      <c r="J85" s="25">
        <f t="shared" si="10"/>
        <v>43</v>
      </c>
      <c r="K85" s="25">
        <f t="shared" si="11"/>
        <v>-164.27272727272702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39">
        <v>5422</v>
      </c>
      <c r="C86" s="21">
        <v>6000</v>
      </c>
      <c r="D86" s="21">
        <v>5460</v>
      </c>
      <c r="E86" s="21">
        <v>5533.7</v>
      </c>
      <c r="F86" s="21">
        <v>5500</v>
      </c>
      <c r="G86" s="21">
        <v>164.66535087194399</v>
      </c>
      <c r="H86" s="25">
        <f t="shared" si="8"/>
        <v>578</v>
      </c>
      <c r="I86" s="25">
        <f t="shared" si="9"/>
        <v>540</v>
      </c>
      <c r="J86" s="25">
        <f t="shared" si="10"/>
        <v>-38</v>
      </c>
      <c r="K86" s="25">
        <f t="shared" si="11"/>
        <v>-111.69999999999982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39">
        <v>7494</v>
      </c>
      <c r="C87" s="21">
        <v>7760</v>
      </c>
      <c r="D87" s="21">
        <v>7350</v>
      </c>
      <c r="E87" s="21">
        <v>7668.7058823529414</v>
      </c>
      <c r="F87" s="21">
        <v>7760</v>
      </c>
      <c r="G87" s="21">
        <v>122.66150817692177</v>
      </c>
      <c r="H87" s="25">
        <f t="shared" si="8"/>
        <v>266</v>
      </c>
      <c r="I87" s="25">
        <f t="shared" si="9"/>
        <v>410</v>
      </c>
      <c r="J87" s="25">
        <f t="shared" si="10"/>
        <v>144</v>
      </c>
      <c r="K87" s="25">
        <f t="shared" si="11"/>
        <v>-174.70588235294144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39">
        <v>7937</v>
      </c>
      <c r="C88" s="21">
        <v>7937</v>
      </c>
      <c r="D88" s="21">
        <v>7850</v>
      </c>
      <c r="E88" s="21">
        <v>7925.7857142857147</v>
      </c>
      <c r="F88" s="21">
        <v>7937</v>
      </c>
      <c r="G88" s="21">
        <v>23.132323610058407</v>
      </c>
      <c r="H88" s="25">
        <f t="shared" si="8"/>
        <v>0</v>
      </c>
      <c r="I88" s="25">
        <f t="shared" si="9"/>
        <v>87</v>
      </c>
      <c r="J88" s="25">
        <f t="shared" si="10"/>
        <v>87</v>
      </c>
      <c r="K88" s="25">
        <f t="shared" si="11"/>
        <v>11.214285714285325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39">
        <v>6279</v>
      </c>
      <c r="C89" s="21">
        <v>5986</v>
      </c>
      <c r="D89" s="21">
        <v>5587</v>
      </c>
      <c r="E89" s="21">
        <v>5915.9411764705883</v>
      </c>
      <c r="F89" s="21">
        <v>5980</v>
      </c>
      <c r="G89" s="21">
        <v>126.0423889948374</v>
      </c>
      <c r="H89" s="25">
        <f t="shared" si="8"/>
        <v>-293</v>
      </c>
      <c r="I89" s="25">
        <f t="shared" si="9"/>
        <v>399</v>
      </c>
      <c r="J89" s="25">
        <f t="shared" si="10"/>
        <v>692</v>
      </c>
      <c r="K89" s="25">
        <f t="shared" si="11"/>
        <v>363.05882352941171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58">
        <v>7903</v>
      </c>
      <c r="C90" s="34">
        <v>8220</v>
      </c>
      <c r="D90" s="34">
        <v>7675</v>
      </c>
      <c r="E90" s="34">
        <v>7923.7</v>
      </c>
      <c r="F90" s="34">
        <v>7830</v>
      </c>
      <c r="G90" s="34">
        <v>154.29367077786364</v>
      </c>
      <c r="H90" s="33">
        <f t="shared" si="8"/>
        <v>317</v>
      </c>
      <c r="I90" s="33">
        <f t="shared" si="9"/>
        <v>545</v>
      </c>
      <c r="J90" s="33">
        <f t="shared" si="10"/>
        <v>228</v>
      </c>
      <c r="K90" s="33">
        <f t="shared" si="11"/>
        <v>-20.699999999999818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28" t="s">
        <v>41</v>
      </c>
      <c r="B91" s="57">
        <f>+B81</f>
        <v>7749</v>
      </c>
      <c r="C91" s="20">
        <v>7905</v>
      </c>
      <c r="D91" s="20">
        <v>7290</v>
      </c>
      <c r="E91" s="20">
        <v>7647.7692307692305</v>
      </c>
      <c r="F91" s="20">
        <v>7670</v>
      </c>
      <c r="G91" s="20">
        <v>171.69165862389505</v>
      </c>
      <c r="H91" s="24">
        <f t="shared" ref="H91:H93" si="12">+C91-B91</f>
        <v>156</v>
      </c>
      <c r="I91" s="24">
        <f t="shared" ref="I91:I93" si="13">+C91-D91</f>
        <v>615</v>
      </c>
      <c r="J91" s="24">
        <f t="shared" ref="J91:J93" si="14">+B91-D91</f>
        <v>459</v>
      </c>
      <c r="K91" s="24">
        <f t="shared" ref="K91:K93" si="15">+B91-E91</f>
        <v>101.23076923076951</v>
      </c>
      <c r="L91" s="2"/>
    </row>
    <row r="92" spans="1:163" ht="15" x14ac:dyDescent="0.25">
      <c r="A92" s="29" t="s">
        <v>42</v>
      </c>
      <c r="B92" s="39">
        <f>+B77</f>
        <v>7803</v>
      </c>
      <c r="C92" s="21">
        <v>7850</v>
      </c>
      <c r="D92" s="21">
        <v>7390</v>
      </c>
      <c r="E92" s="21">
        <v>7594</v>
      </c>
      <c r="F92" s="21">
        <v>7850</v>
      </c>
      <c r="G92" s="21">
        <v>210.16422150309029</v>
      </c>
      <c r="H92" s="25">
        <f t="shared" si="12"/>
        <v>47</v>
      </c>
      <c r="I92" s="25">
        <f t="shared" si="13"/>
        <v>460</v>
      </c>
      <c r="J92" s="25">
        <f t="shared" si="14"/>
        <v>413</v>
      </c>
      <c r="K92" s="25">
        <f t="shared" si="15"/>
        <v>209</v>
      </c>
    </row>
    <row r="93" spans="1:163" ht="15.75" thickBot="1" x14ac:dyDescent="0.3">
      <c r="A93" s="30" t="s">
        <v>43</v>
      </c>
      <c r="B93" s="59">
        <f>+B74</f>
        <v>7394</v>
      </c>
      <c r="C93" s="22">
        <v>7550</v>
      </c>
      <c r="D93" s="22">
        <v>7150</v>
      </c>
      <c r="E93" s="22">
        <v>7368.0714285714284</v>
      </c>
      <c r="F93" s="22">
        <v>7390</v>
      </c>
      <c r="G93" s="22">
        <v>103.15967032915626</v>
      </c>
      <c r="H93" s="26">
        <f t="shared" si="12"/>
        <v>156</v>
      </c>
      <c r="I93" s="26">
        <f t="shared" si="13"/>
        <v>400</v>
      </c>
      <c r="J93" s="26">
        <f t="shared" si="14"/>
        <v>244</v>
      </c>
      <c r="K93" s="26">
        <f t="shared" si="15"/>
        <v>25.928571428571558</v>
      </c>
    </row>
    <row r="99" spans="1:163" s="2" customFormat="1" ht="18.75" x14ac:dyDescent="0.25">
      <c r="A99" s="62" t="s">
        <v>38</v>
      </c>
      <c r="B99" s="62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63" t="s">
        <v>31</v>
      </c>
      <c r="C101" s="64"/>
      <c r="D101" s="64"/>
      <c r="E101" s="64"/>
      <c r="F101" s="64"/>
      <c r="G101" s="64"/>
      <c r="H101" s="64"/>
      <c r="I101" s="64"/>
      <c r="J101" s="64"/>
      <c r="K101" s="6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18" t="s">
        <v>7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0"/>
      <c r="C103" s="20">
        <v>10999</v>
      </c>
      <c r="D103" s="20">
        <v>10250</v>
      </c>
      <c r="E103" s="20">
        <v>10552.714285714286</v>
      </c>
      <c r="F103" s="20">
        <v>10290</v>
      </c>
      <c r="G103" s="20">
        <v>343.23204701082875</v>
      </c>
      <c r="H103" s="25"/>
      <c r="I103" s="25">
        <f t="shared" ref="I103:I120" si="16">+C103-D103</f>
        <v>749</v>
      </c>
      <c r="J103" s="25"/>
      <c r="K103" s="25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1"/>
      <c r="C104" s="21">
        <v>10720</v>
      </c>
      <c r="D104" s="21">
        <v>9490</v>
      </c>
      <c r="E104" s="21">
        <v>10069.48</v>
      </c>
      <c r="F104" s="21">
        <v>10200</v>
      </c>
      <c r="G104" s="21">
        <v>293.72480317465607</v>
      </c>
      <c r="H104" s="25"/>
      <c r="I104" s="25">
        <f t="shared" si="16"/>
        <v>1230</v>
      </c>
      <c r="J104" s="25"/>
      <c r="K104" s="25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1"/>
      <c r="C105" s="21">
        <v>11490</v>
      </c>
      <c r="D105" s="21">
        <v>9690</v>
      </c>
      <c r="E105" s="21">
        <v>10603.222222222223</v>
      </c>
      <c r="F105" s="21">
        <v>10890</v>
      </c>
      <c r="G105" s="21">
        <v>374.9615225182211</v>
      </c>
      <c r="H105" s="25"/>
      <c r="I105" s="25">
        <f t="shared" si="16"/>
        <v>1800</v>
      </c>
      <c r="J105" s="25"/>
      <c r="K105" s="25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1"/>
      <c r="C106" s="21">
        <v>10160</v>
      </c>
      <c r="D106" s="21">
        <v>9400</v>
      </c>
      <c r="E106" s="21">
        <v>9928.0526315789466</v>
      </c>
      <c r="F106" s="21">
        <v>9990</v>
      </c>
      <c r="G106" s="21">
        <v>173.36617435173054</v>
      </c>
      <c r="H106" s="25"/>
      <c r="I106" s="25">
        <f t="shared" si="16"/>
        <v>760</v>
      </c>
      <c r="J106" s="25"/>
      <c r="K106" s="25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1"/>
      <c r="C107" s="21">
        <v>11060</v>
      </c>
      <c r="D107" s="21">
        <v>9900</v>
      </c>
      <c r="E107" s="21">
        <v>10360.37037037037</v>
      </c>
      <c r="F107" s="21">
        <v>10210</v>
      </c>
      <c r="G107" s="21">
        <v>407.42608089812393</v>
      </c>
      <c r="H107" s="25"/>
      <c r="I107" s="25">
        <f t="shared" si="16"/>
        <v>1160</v>
      </c>
      <c r="J107" s="25"/>
      <c r="K107" s="25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1"/>
      <c r="C108" s="21">
        <v>10990</v>
      </c>
      <c r="D108" s="21">
        <v>9200</v>
      </c>
      <c r="E108" s="21">
        <v>10056.799999999999</v>
      </c>
      <c r="F108" s="21">
        <v>10000</v>
      </c>
      <c r="G108" s="21">
        <v>482.02</v>
      </c>
      <c r="H108" s="25"/>
      <c r="I108" s="25">
        <f t="shared" si="16"/>
        <v>1790</v>
      </c>
      <c r="J108" s="25"/>
      <c r="K108" s="25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1"/>
      <c r="C109" s="21">
        <v>10500</v>
      </c>
      <c r="D109" s="21">
        <v>9949</v>
      </c>
      <c r="E109" s="21">
        <v>10071.642857142857</v>
      </c>
      <c r="F109" s="21">
        <v>9990</v>
      </c>
      <c r="G109" s="21">
        <v>149.50410704047619</v>
      </c>
      <c r="H109" s="25"/>
      <c r="I109" s="25">
        <f t="shared" si="16"/>
        <v>551</v>
      </c>
      <c r="J109" s="25"/>
      <c r="K109" s="25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1"/>
      <c r="C110" s="21">
        <v>10401</v>
      </c>
      <c r="D110" s="21">
        <v>9900</v>
      </c>
      <c r="E110" s="21">
        <v>10072.23076923077</v>
      </c>
      <c r="F110" s="21">
        <v>10000</v>
      </c>
      <c r="G110" s="21">
        <v>133.68504893102588</v>
      </c>
      <c r="H110" s="25"/>
      <c r="I110" s="25">
        <f t="shared" si="16"/>
        <v>501</v>
      </c>
      <c r="J110" s="25"/>
      <c r="K110" s="25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1"/>
      <c r="C111" s="21">
        <v>10990</v>
      </c>
      <c r="D111" s="21">
        <v>9600</v>
      </c>
      <c r="E111" s="21">
        <v>10331.645161290322</v>
      </c>
      <c r="F111" s="21">
        <v>10090</v>
      </c>
      <c r="G111" s="21">
        <v>328.94159039633473</v>
      </c>
      <c r="H111" s="25"/>
      <c r="I111" s="25">
        <f t="shared" si="16"/>
        <v>1390</v>
      </c>
      <c r="J111" s="25"/>
      <c r="K111" s="25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1"/>
      <c r="C112" s="21">
        <v>10599</v>
      </c>
      <c r="D112" s="21">
        <v>10050</v>
      </c>
      <c r="E112" s="21">
        <v>10293.066666666668</v>
      </c>
      <c r="F112" s="21">
        <v>10050</v>
      </c>
      <c r="G112" s="21">
        <v>165.65647185266022</v>
      </c>
      <c r="H112" s="25"/>
      <c r="I112" s="25">
        <f t="shared" si="16"/>
        <v>549</v>
      </c>
      <c r="J112" s="25"/>
      <c r="K112" s="25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1"/>
      <c r="C113" s="21">
        <v>9990</v>
      </c>
      <c r="D113" s="21">
        <v>9035</v>
      </c>
      <c r="E113" s="21">
        <v>9671.6666666666661</v>
      </c>
      <c r="F113" s="21">
        <v>9990</v>
      </c>
      <c r="G113" s="21">
        <v>551.36950707610163</v>
      </c>
      <c r="H113" s="25"/>
      <c r="I113" s="25">
        <f t="shared" si="16"/>
        <v>955</v>
      </c>
      <c r="J113" s="25"/>
      <c r="K113" s="25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1"/>
      <c r="C114" s="21">
        <v>10560</v>
      </c>
      <c r="D114" s="21">
        <v>9770</v>
      </c>
      <c r="E114" s="21">
        <v>10250.818181818182</v>
      </c>
      <c r="F114" s="21">
        <v>10260</v>
      </c>
      <c r="G114" s="21">
        <v>211.06720170688405</v>
      </c>
      <c r="H114" s="25"/>
      <c r="I114" s="25">
        <f t="shared" si="16"/>
        <v>790</v>
      </c>
      <c r="J114" s="25"/>
      <c r="K114" s="25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1"/>
      <c r="C115" s="21">
        <v>10250</v>
      </c>
      <c r="D115" s="21">
        <v>5600</v>
      </c>
      <c r="E115" s="21">
        <v>9270</v>
      </c>
      <c r="F115" s="21">
        <v>10250</v>
      </c>
      <c r="G115" s="21">
        <v>2052.9125651132831</v>
      </c>
      <c r="H115" s="25"/>
      <c r="I115" s="25">
        <f t="shared" si="16"/>
        <v>4650</v>
      </c>
      <c r="J115" s="25"/>
      <c r="K115" s="25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1"/>
      <c r="C116" s="21"/>
      <c r="D116" s="21"/>
      <c r="E116" s="21"/>
      <c r="F116" s="21"/>
      <c r="G116" s="21"/>
      <c r="H116" s="25"/>
      <c r="I116" s="25"/>
      <c r="J116" s="25"/>
      <c r="K116" s="25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1"/>
      <c r="C117" s="21">
        <v>10550</v>
      </c>
      <c r="D117" s="21">
        <v>9730</v>
      </c>
      <c r="E117" s="21">
        <v>10217.5</v>
      </c>
      <c r="F117" s="21">
        <v>10250</v>
      </c>
      <c r="G117" s="21">
        <v>213.03542172392579</v>
      </c>
      <c r="H117" s="25"/>
      <c r="I117" s="25">
        <f t="shared" si="16"/>
        <v>820</v>
      </c>
      <c r="J117" s="25"/>
      <c r="K117" s="25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1"/>
      <c r="C118" s="21">
        <v>10500</v>
      </c>
      <c r="D118" s="21">
        <v>10450</v>
      </c>
      <c r="E118" s="21">
        <v>10475</v>
      </c>
      <c r="F118" s="21"/>
      <c r="G118" s="21">
        <v>35.355339059327378</v>
      </c>
      <c r="H118" s="25"/>
      <c r="I118" s="25">
        <f t="shared" si="16"/>
        <v>50</v>
      </c>
      <c r="J118" s="25"/>
      <c r="K118" s="25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1"/>
      <c r="C119" s="21">
        <v>9512</v>
      </c>
      <c r="D119" s="21">
        <v>9200</v>
      </c>
      <c r="E119" s="21">
        <v>9356</v>
      </c>
      <c r="F119" s="21"/>
      <c r="G119" s="21">
        <v>220.61731573020282</v>
      </c>
      <c r="H119" s="25"/>
      <c r="I119" s="25">
        <f t="shared" si="16"/>
        <v>312</v>
      </c>
      <c r="J119" s="25"/>
      <c r="K119" s="25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35" t="s">
        <v>26</v>
      </c>
      <c r="B120" s="34"/>
      <c r="C120" s="34">
        <v>10990</v>
      </c>
      <c r="D120" s="34">
        <v>10500</v>
      </c>
      <c r="E120" s="34">
        <v>10911.7</v>
      </c>
      <c r="F120" s="34">
        <v>10990</v>
      </c>
      <c r="G120" s="34">
        <v>156.03421989348101</v>
      </c>
      <c r="H120" s="33"/>
      <c r="I120" s="33">
        <f t="shared" si="16"/>
        <v>490</v>
      </c>
      <c r="J120" s="33"/>
      <c r="K120" s="33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28" t="s">
        <v>41</v>
      </c>
      <c r="B121" s="36"/>
      <c r="C121" s="20">
        <v>10805</v>
      </c>
      <c r="D121" s="20">
        <v>9890</v>
      </c>
      <c r="E121" s="20">
        <v>10337.692307692309</v>
      </c>
      <c r="F121" s="20">
        <v>10550</v>
      </c>
      <c r="G121" s="20">
        <v>314.21605746561852</v>
      </c>
      <c r="H121" s="24"/>
      <c r="I121" s="24">
        <f t="shared" ref="I121:I123" si="17">+C121-D121</f>
        <v>915</v>
      </c>
      <c r="J121" s="24"/>
      <c r="K121" s="24"/>
    </row>
    <row r="122" spans="1:163" ht="15" x14ac:dyDescent="0.25">
      <c r="A122" s="29" t="s">
        <v>42</v>
      </c>
      <c r="B122" s="37"/>
      <c r="C122" s="21">
        <v>11180</v>
      </c>
      <c r="D122" s="21">
        <v>11180</v>
      </c>
      <c r="E122" s="21">
        <v>11180</v>
      </c>
      <c r="F122" s="21">
        <v>11180</v>
      </c>
      <c r="G122" s="21">
        <v>0</v>
      </c>
      <c r="H122" s="25"/>
      <c r="I122" s="25">
        <f t="shared" si="17"/>
        <v>0</v>
      </c>
      <c r="J122" s="25"/>
      <c r="K122" s="25"/>
    </row>
    <row r="123" spans="1:163" ht="15.75" thickBot="1" x14ac:dyDescent="0.3">
      <c r="A123" s="30" t="s">
        <v>43</v>
      </c>
      <c r="B123" s="31"/>
      <c r="C123" s="22">
        <v>11500</v>
      </c>
      <c r="D123" s="22">
        <v>9790</v>
      </c>
      <c r="E123" s="22">
        <v>10214</v>
      </c>
      <c r="F123" s="22"/>
      <c r="G123" s="22">
        <v>721.54694926941522</v>
      </c>
      <c r="H123" s="26"/>
      <c r="I123" s="26">
        <f t="shared" si="17"/>
        <v>1710</v>
      </c>
      <c r="J123" s="26"/>
      <c r="K123" s="26"/>
    </row>
    <row r="133" spans="1:163" s="2" customFormat="1" ht="18.75" x14ac:dyDescent="0.25">
      <c r="A133" s="62" t="s">
        <v>39</v>
      </c>
      <c r="B133" s="62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63" t="s">
        <v>31</v>
      </c>
      <c r="C135" s="64"/>
      <c r="D135" s="64"/>
      <c r="E135" s="64"/>
      <c r="F135" s="64"/>
      <c r="G135" s="64"/>
      <c r="H135" s="64"/>
      <c r="I135" s="64"/>
      <c r="J135" s="64"/>
      <c r="K135" s="6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18" t="s">
        <v>7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0"/>
      <c r="C137" s="20">
        <v>1799</v>
      </c>
      <c r="D137" s="20">
        <v>1778</v>
      </c>
      <c r="E137" s="20">
        <v>1788.5</v>
      </c>
      <c r="F137" s="20"/>
      <c r="G137" s="20">
        <v>14.849242404917497</v>
      </c>
      <c r="H137" s="25"/>
      <c r="I137" s="25">
        <f t="shared" ref="I137:I154" si="18">+C137-D137</f>
        <v>21</v>
      </c>
      <c r="J137" s="25"/>
      <c r="K137" s="25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1"/>
      <c r="C138" s="21">
        <v>1999</v>
      </c>
      <c r="D138" s="21">
        <v>1190</v>
      </c>
      <c r="E138" s="21">
        <v>1435.9</v>
      </c>
      <c r="F138" s="21">
        <v>1545</v>
      </c>
      <c r="G138" s="21">
        <v>258.76048556317232</v>
      </c>
      <c r="H138" s="25"/>
      <c r="I138" s="25">
        <f t="shared" si="18"/>
        <v>809</v>
      </c>
      <c r="J138" s="25"/>
      <c r="K138" s="25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1"/>
      <c r="C139" s="21">
        <v>1728</v>
      </c>
      <c r="D139" s="21">
        <v>1399</v>
      </c>
      <c r="E139" s="21">
        <v>1570.090909090909</v>
      </c>
      <c r="F139" s="21">
        <v>1599</v>
      </c>
      <c r="G139" s="21">
        <v>66.659432306564824</v>
      </c>
      <c r="H139" s="25"/>
      <c r="I139" s="25">
        <f t="shared" si="18"/>
        <v>329</v>
      </c>
      <c r="J139" s="25"/>
      <c r="K139" s="25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1"/>
      <c r="C140" s="21">
        <v>1619</v>
      </c>
      <c r="D140" s="21">
        <v>1590</v>
      </c>
      <c r="E140" s="21">
        <v>1599.2</v>
      </c>
      <c r="F140" s="21">
        <v>1599</v>
      </c>
      <c r="G140" s="21">
        <v>7.8993670632630799</v>
      </c>
      <c r="H140" s="25"/>
      <c r="I140" s="25">
        <f t="shared" si="18"/>
        <v>29</v>
      </c>
      <c r="J140" s="25"/>
      <c r="K140" s="25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1"/>
      <c r="C141" s="21">
        <v>1799</v>
      </c>
      <c r="D141" s="21">
        <v>1610</v>
      </c>
      <c r="E141" s="21">
        <v>1742.65</v>
      </c>
      <c r="F141" s="21">
        <v>1799</v>
      </c>
      <c r="G141" s="21">
        <v>69.581663495037859</v>
      </c>
      <c r="H141" s="25"/>
      <c r="I141" s="25">
        <f t="shared" si="18"/>
        <v>189</v>
      </c>
      <c r="J141" s="25"/>
      <c r="K141" s="25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1"/>
      <c r="C142" s="21">
        <v>1800</v>
      </c>
      <c r="D142" s="21">
        <v>1123</v>
      </c>
      <c r="E142" s="21">
        <v>1492.7894736842106</v>
      </c>
      <c r="F142" s="21">
        <v>1400</v>
      </c>
      <c r="G142" s="21">
        <v>180.60779451229828</v>
      </c>
      <c r="H142" s="25"/>
      <c r="I142" s="25">
        <f t="shared" si="18"/>
        <v>677</v>
      </c>
      <c r="J142" s="25"/>
      <c r="K142" s="25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1"/>
      <c r="C143" s="21">
        <v>2099</v>
      </c>
      <c r="D143" s="21">
        <v>1965</v>
      </c>
      <c r="E143" s="21">
        <v>2068.875</v>
      </c>
      <c r="F143" s="21">
        <v>2098</v>
      </c>
      <c r="G143" s="21">
        <v>54.908853046272441</v>
      </c>
      <c r="H143" s="25"/>
      <c r="I143" s="25">
        <f t="shared" si="18"/>
        <v>134</v>
      </c>
      <c r="J143" s="25"/>
      <c r="K143" s="25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1"/>
      <c r="C144" s="21">
        <v>1699</v>
      </c>
      <c r="D144" s="21">
        <v>1640</v>
      </c>
      <c r="E144" s="21">
        <v>1663.3333333333333</v>
      </c>
      <c r="F144" s="21">
        <v>1649</v>
      </c>
      <c r="G144" s="21">
        <v>25.974346318373268</v>
      </c>
      <c r="H144" s="25"/>
      <c r="I144" s="25">
        <f t="shared" si="18"/>
        <v>59</v>
      </c>
      <c r="J144" s="25"/>
      <c r="K144" s="25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1"/>
      <c r="C145" s="21">
        <v>1529</v>
      </c>
      <c r="D145" s="21">
        <v>1340</v>
      </c>
      <c r="E145" s="21">
        <v>1464</v>
      </c>
      <c r="F145" s="21">
        <v>1529</v>
      </c>
      <c r="G145" s="21">
        <v>82.299250705378029</v>
      </c>
      <c r="H145" s="25"/>
      <c r="I145" s="25">
        <f t="shared" si="18"/>
        <v>189</v>
      </c>
      <c r="J145" s="25"/>
      <c r="K145" s="25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1"/>
      <c r="C146" s="21">
        <v>2040</v>
      </c>
      <c r="D146" s="21">
        <v>1989</v>
      </c>
      <c r="E146" s="21">
        <v>2007</v>
      </c>
      <c r="F146" s="21">
        <v>1999</v>
      </c>
      <c r="G146" s="21">
        <v>18.639435920342962</v>
      </c>
      <c r="H146" s="25"/>
      <c r="I146" s="25">
        <f t="shared" si="18"/>
        <v>51</v>
      </c>
      <c r="J146" s="25"/>
      <c r="K146" s="25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1"/>
      <c r="C148" s="21">
        <v>1700</v>
      </c>
      <c r="D148" s="21">
        <v>1599</v>
      </c>
      <c r="E148" s="21">
        <v>1678.625</v>
      </c>
      <c r="F148" s="21">
        <v>1689</v>
      </c>
      <c r="G148" s="21">
        <v>32.85003805172834</v>
      </c>
      <c r="H148" s="25"/>
      <c r="I148" s="25">
        <f t="shared" si="18"/>
        <v>101</v>
      </c>
      <c r="J148" s="25"/>
      <c r="K148" s="25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1"/>
      <c r="C149" s="21">
        <v>1990</v>
      </c>
      <c r="D149" s="21">
        <v>1988</v>
      </c>
      <c r="E149" s="21">
        <v>1989.25</v>
      </c>
      <c r="F149" s="21">
        <v>1990</v>
      </c>
      <c r="G149" s="21">
        <v>0.9574271077563381</v>
      </c>
      <c r="H149" s="25"/>
      <c r="I149" s="25">
        <f t="shared" si="18"/>
        <v>2</v>
      </c>
      <c r="J149" s="25"/>
      <c r="K149" s="25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1"/>
      <c r="C150" s="21"/>
      <c r="D150" s="21"/>
      <c r="F150" s="21"/>
      <c r="H150" s="25"/>
      <c r="I150" s="25"/>
      <c r="J150" s="25"/>
      <c r="K150" s="25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1"/>
      <c r="C151" s="21">
        <v>1599</v>
      </c>
      <c r="D151" s="21">
        <v>1395</v>
      </c>
      <c r="E151" s="21">
        <v>1534.375</v>
      </c>
      <c r="F151" s="21">
        <v>1574</v>
      </c>
      <c r="G151" s="21">
        <v>65.029526260878498</v>
      </c>
      <c r="H151" s="25"/>
      <c r="I151" s="25">
        <f t="shared" si="18"/>
        <v>204</v>
      </c>
      <c r="J151" s="25"/>
      <c r="K151" s="25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1"/>
      <c r="C152" s="21">
        <v>1590</v>
      </c>
      <c r="D152" s="21">
        <v>1480</v>
      </c>
      <c r="E152" s="21">
        <v>1548</v>
      </c>
      <c r="F152" s="21">
        <v>1590</v>
      </c>
      <c r="G152" s="21">
        <v>57.619441163551734</v>
      </c>
      <c r="H152" s="25"/>
      <c r="I152" s="25">
        <f t="shared" si="18"/>
        <v>110</v>
      </c>
      <c r="J152" s="25"/>
      <c r="K152" s="25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1"/>
      <c r="C153" s="21">
        <v>1285</v>
      </c>
      <c r="D153" s="21">
        <v>1285</v>
      </c>
      <c r="E153" s="21">
        <v>1285</v>
      </c>
      <c r="F153" s="21"/>
      <c r="H153" s="25"/>
      <c r="I153" s="25">
        <f t="shared" si="18"/>
        <v>0</v>
      </c>
      <c r="J153" s="25"/>
      <c r="K153" s="25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35" t="s">
        <v>26</v>
      </c>
      <c r="B154" s="34"/>
      <c r="C154" s="34">
        <v>1729</v>
      </c>
      <c r="D154" s="34">
        <v>1490</v>
      </c>
      <c r="E154" s="34">
        <v>1594.3333333333333</v>
      </c>
      <c r="F154" s="34">
        <v>1649</v>
      </c>
      <c r="G154" s="34">
        <v>88.446311398497556</v>
      </c>
      <c r="H154" s="33"/>
      <c r="I154" s="33">
        <f t="shared" si="18"/>
        <v>239</v>
      </c>
      <c r="J154" s="33"/>
      <c r="K154" s="33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28" t="s">
        <v>41</v>
      </c>
      <c r="B155" s="36"/>
      <c r="C155" s="20">
        <v>1526</v>
      </c>
      <c r="D155" s="20">
        <v>1325</v>
      </c>
      <c r="E155" s="20">
        <v>1410.2</v>
      </c>
      <c r="F155" s="20">
        <v>1325</v>
      </c>
      <c r="G155" s="20">
        <v>86.213108052083271</v>
      </c>
      <c r="H155" s="24"/>
      <c r="I155" s="24">
        <f t="shared" ref="I155:I157" si="19">+C155-D155</f>
        <v>201</v>
      </c>
      <c r="J155" s="24"/>
      <c r="K155" s="24"/>
    </row>
    <row r="156" spans="1:163" ht="15" x14ac:dyDescent="0.25">
      <c r="A156" s="29" t="s">
        <v>42</v>
      </c>
      <c r="B156" s="37"/>
      <c r="C156" s="21">
        <v>1794</v>
      </c>
      <c r="D156" s="21">
        <v>1790</v>
      </c>
      <c r="E156" s="21">
        <v>1791.6666666666667</v>
      </c>
      <c r="F156" s="21"/>
      <c r="G156" s="21">
        <v>2.0816659993915674</v>
      </c>
      <c r="H156" s="25"/>
      <c r="I156" s="25">
        <f t="shared" si="19"/>
        <v>4</v>
      </c>
      <c r="J156" s="25"/>
      <c r="K156" s="25"/>
    </row>
    <row r="157" spans="1:163" ht="15.75" thickBot="1" x14ac:dyDescent="0.3">
      <c r="A157" s="30" t="s">
        <v>43</v>
      </c>
      <c r="B157" s="31"/>
      <c r="C157" s="22">
        <v>1548</v>
      </c>
      <c r="D157" s="22">
        <v>1298</v>
      </c>
      <c r="E157" s="22">
        <v>1432.6666666666667</v>
      </c>
      <c r="F157" s="22">
        <v>1390</v>
      </c>
      <c r="G157" s="22">
        <v>90.116961037680312</v>
      </c>
      <c r="H157" s="26"/>
      <c r="I157" s="26">
        <f t="shared" si="19"/>
        <v>250</v>
      </c>
      <c r="J157" s="26"/>
      <c r="K157" s="26"/>
    </row>
    <row r="166" spans="17:17" ht="15" x14ac:dyDescent="0.25">
      <c r="Q166" s="45" t="str">
        <f>"ESTADÍSTICAS PRECIOS GEX SURTIDOR EDS REVISADAS - "&amp;$C$5&amp;" 2016"</f>
        <v>ESTADÍSTICAS PRECIOS GEX SURTIDOR EDS REVISADAS - JULIO 2016</v>
      </c>
    </row>
    <row r="167" spans="17:17" ht="15" x14ac:dyDescent="0.25">
      <c r="Q167" s="45" t="str">
        <f>"ESTADÍSTICAS PRECIOS GNV SURTIDOR EDS REVISADAS - "&amp;$C$5&amp;" 2016"</f>
        <v>ESTADÍSTICAS PRECIOS GNV SURTIDOR EDS REVISADAS - JULIO 2016</v>
      </c>
    </row>
  </sheetData>
  <sortState ref="H15:I35">
    <sortCondition ref="H15:H35"/>
  </sortState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169"/>
  <sheetViews>
    <sheetView showGridLines="0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E161" sqref="E161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9.42578125" style="1" customWidth="1"/>
    <col min="13" max="13" width="13" style="1" customWidth="1"/>
    <col min="14" max="15" width="11.85546875" style="1" bestFit="1" customWidth="1"/>
    <col min="16" max="16" width="12.28515625" style="1" bestFit="1" customWidth="1"/>
    <col min="17" max="17" width="13" style="1" bestFit="1" customWidth="1"/>
    <col min="18" max="18" width="14.85546875" style="2" bestFit="1" customWidth="1"/>
    <col min="19" max="19" width="12.42578125" style="2" customWidth="1"/>
    <col min="20" max="20" width="11.7109375" style="2" customWidth="1"/>
    <col min="21" max="21" width="13.140625" style="2" customWidth="1"/>
    <col min="22" max="22" width="13.42578125" style="2" customWidth="1"/>
    <col min="23" max="23" width="11.28515625" style="2" bestFit="1" customWidth="1"/>
    <col min="24" max="24" width="10.140625" style="2" bestFit="1" customWidth="1"/>
    <col min="25" max="27" width="11.28515625" style="2" bestFit="1" customWidth="1"/>
    <col min="28" max="29" width="10.140625" style="2" bestFit="1" customWidth="1"/>
    <col min="30" max="30" width="11.28515625" style="2" bestFit="1" customWidth="1"/>
    <col min="31" max="31" width="10.140625" style="2" bestFit="1" customWidth="1"/>
    <col min="32" max="34" width="11.28515625" style="2" bestFit="1" customWidth="1"/>
    <col min="35" max="36" width="10.140625" style="2" bestFit="1" customWidth="1"/>
    <col min="37" max="37" width="11.28515625" style="2" bestFit="1" customWidth="1"/>
    <col min="38" max="38" width="10.140625" style="2" bestFit="1" customWidth="1"/>
    <col min="39" max="41" width="11.28515625" style="2" bestFit="1" customWidth="1"/>
    <col min="42" max="43" width="10.140625" style="2" bestFit="1" customWidth="1"/>
    <col min="44" max="44" width="11.28515625" style="2" bestFit="1" customWidth="1"/>
    <col min="45" max="45" width="10.140625" style="2" bestFit="1" customWidth="1"/>
    <col min="46" max="48" width="11.28515625" style="2" bestFit="1" customWidth="1"/>
    <col min="49" max="50" width="10.140625" style="2" bestFit="1" customWidth="1"/>
    <col min="51" max="51" width="11.28515625" style="2" bestFit="1" customWidth="1"/>
    <col min="52" max="52" width="10.140625" style="2" bestFit="1" customWidth="1"/>
    <col min="53" max="55" width="11.28515625" style="2" bestFit="1" customWidth="1"/>
    <col min="56" max="57" width="10.140625" style="2" bestFit="1" customWidth="1"/>
    <col min="58" max="58" width="11.28515625" style="2" bestFit="1" customWidth="1"/>
    <col min="59" max="59" width="10.140625" style="2" bestFit="1" customWidth="1"/>
    <col min="60" max="62" width="11.28515625" style="2" bestFit="1" customWidth="1"/>
    <col min="63" max="64" width="10.140625" style="2" bestFit="1" customWidth="1"/>
    <col min="65" max="65" width="11.28515625" style="2" bestFit="1" customWidth="1"/>
    <col min="66" max="66" width="10.140625" style="2" bestFit="1" customWidth="1"/>
    <col min="67" max="69" width="11.28515625" style="2" bestFit="1" customWidth="1"/>
    <col min="70" max="71" width="10.140625" style="2" bestFit="1" customWidth="1"/>
    <col min="72" max="72" width="11.28515625" style="2" bestFit="1" customWidth="1"/>
    <col min="73" max="73" width="10.140625" style="2" bestFit="1" customWidth="1"/>
    <col min="74" max="76" width="11.28515625" style="2" bestFit="1" customWidth="1"/>
    <col min="77" max="78" width="10.140625" style="2" bestFit="1" customWidth="1"/>
    <col min="79" max="79" width="11.28515625" style="2" bestFit="1" customWidth="1"/>
    <col min="80" max="80" width="10.140625" style="2" bestFit="1" customWidth="1"/>
    <col min="81" max="83" width="11.28515625" style="1" bestFit="1" customWidth="1"/>
    <col min="84" max="85" width="10.140625" style="1" bestFit="1" customWidth="1"/>
    <col min="86" max="86" width="11.28515625" style="1" bestFit="1" customWidth="1"/>
    <col min="87" max="87" width="10.140625" style="1" bestFit="1" customWidth="1"/>
    <col min="88" max="90" width="11.28515625" style="1" bestFit="1" customWidth="1"/>
    <col min="91" max="92" width="10.140625" style="1" bestFit="1" customWidth="1"/>
    <col min="93" max="93" width="11.28515625" style="1" bestFit="1" customWidth="1"/>
    <col min="94" max="94" width="10.140625" style="1" bestFit="1" customWidth="1"/>
    <col min="95" max="97" width="11.28515625" style="1" bestFit="1" customWidth="1"/>
    <col min="98" max="99" width="10.140625" style="1" bestFit="1" customWidth="1"/>
    <col min="100" max="100" width="11.28515625" style="1" bestFit="1" customWidth="1"/>
    <col min="101" max="101" width="10.140625" style="1" bestFit="1" customWidth="1"/>
    <col min="102" max="104" width="11.28515625" style="1" bestFit="1" customWidth="1"/>
    <col min="105" max="106" width="10.140625" style="1" bestFit="1" customWidth="1"/>
    <col min="107" max="107" width="11.28515625" style="1" bestFit="1" customWidth="1"/>
    <col min="108" max="108" width="10.140625" style="1" bestFit="1" customWidth="1"/>
    <col min="109" max="111" width="11.28515625" style="1" bestFit="1" customWidth="1"/>
    <col min="112" max="113" width="10.140625" style="1" bestFit="1" customWidth="1"/>
    <col min="114" max="114" width="11.28515625" style="1" bestFit="1" customWidth="1"/>
    <col min="115" max="115" width="10.140625" style="1" bestFit="1" customWidth="1"/>
    <col min="116" max="118" width="11.28515625" style="1" bestFit="1" customWidth="1"/>
    <col min="119" max="120" width="10.140625" style="1" bestFit="1" customWidth="1"/>
    <col min="121" max="121" width="11.28515625" style="1" bestFit="1" customWidth="1"/>
    <col min="122" max="122" width="10.140625" style="1" bestFit="1" customWidth="1"/>
    <col min="123" max="125" width="11.28515625" style="1" bestFit="1" customWidth="1"/>
    <col min="126" max="127" width="10.140625" style="1" bestFit="1" customWidth="1"/>
    <col min="128" max="128" width="11.28515625" style="1" bestFit="1" customWidth="1"/>
    <col min="129" max="129" width="10.140625" style="1" bestFit="1" customWidth="1"/>
    <col min="130" max="132" width="11.28515625" style="1" bestFit="1" customWidth="1"/>
    <col min="133" max="134" width="10.140625" style="1" bestFit="1" customWidth="1"/>
    <col min="135" max="135" width="11.28515625" style="1" bestFit="1" customWidth="1"/>
    <col min="136" max="136" width="10.140625" style="1" bestFit="1" customWidth="1"/>
    <col min="137" max="139" width="11.28515625" style="1" customWidth="1"/>
    <col min="140" max="141" width="10.140625" style="1" customWidth="1"/>
    <col min="142" max="142" width="11.28515625" style="1" customWidth="1"/>
    <col min="143" max="143" width="10.140625" style="1" customWidth="1"/>
    <col min="144" max="146" width="11.28515625" style="1" customWidth="1"/>
    <col min="147" max="148" width="10.140625" style="1" customWidth="1"/>
    <col min="149" max="149" width="11.28515625" style="1" customWidth="1"/>
    <col min="150" max="150" width="10.140625" style="1" customWidth="1"/>
    <col min="151" max="153" width="11.28515625" style="1" customWidth="1"/>
    <col min="154" max="155" width="10.140625" style="1" customWidth="1"/>
    <col min="156" max="156" width="11.28515625" style="1" customWidth="1"/>
    <col min="157" max="157" width="10.140625" style="1" customWidth="1"/>
    <col min="158" max="160" width="11.28515625" style="1" customWidth="1"/>
    <col min="161" max="162" width="10.140625" style="1" customWidth="1"/>
    <col min="163" max="163" width="11.28515625" style="1" customWidth="1"/>
    <col min="164" max="164" width="10.140625" style="1" customWidth="1"/>
    <col min="165" max="16384" width="9.140625" style="1"/>
  </cols>
  <sheetData>
    <row r="1" spans="1:80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40"/>
    </row>
    <row r="2" spans="1:80" ht="18.75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40"/>
    </row>
    <row r="3" spans="1:80" ht="18.75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40"/>
    </row>
    <row r="4" spans="1:80" ht="12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80" x14ac:dyDescent="0.2">
      <c r="B5" s="1" t="s">
        <v>1</v>
      </c>
      <c r="C5" s="32" t="str">
        <f>+'Total Ciudades(volumen)'!C5</f>
        <v>JULIO</v>
      </c>
    </row>
    <row r="6" spans="1:80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80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10" spans="1:80" ht="18.75" x14ac:dyDescent="0.3">
      <c r="A10" s="7" t="s">
        <v>27</v>
      </c>
    </row>
    <row r="11" spans="1:80" x14ac:dyDescent="0.2">
      <c r="A11" s="8"/>
    </row>
    <row r="12" spans="1:80" x14ac:dyDescent="0.2">
      <c r="A12" s="8"/>
    </row>
    <row r="13" spans="1:80" s="8" customFormat="1" ht="13.5" thickBot="1" x14ac:dyDescent="0.25">
      <c r="B13" s="61"/>
      <c r="C13" s="61"/>
      <c r="D13" s="61"/>
      <c r="E13" s="61"/>
      <c r="F13" s="61"/>
      <c r="G13" s="1"/>
      <c r="H13" s="1"/>
      <c r="I13" s="1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15.75" thickBot="1" x14ac:dyDescent="0.3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G14"/>
      <c r="H14"/>
      <c r="I14"/>
      <c r="K14" s="1"/>
      <c r="L14" s="1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ht="15" x14ac:dyDescent="0.25">
      <c r="A15" s="4" t="s">
        <v>6</v>
      </c>
      <c r="B15" s="11">
        <v>16</v>
      </c>
      <c r="C15" s="11">
        <v>14</v>
      </c>
      <c r="D15" s="11">
        <v>15</v>
      </c>
      <c r="E15" s="11">
        <v>7</v>
      </c>
      <c r="F15" s="11">
        <v>2</v>
      </c>
      <c r="G15" s="23"/>
      <c r="H15" s="27"/>
      <c r="I15" s="27"/>
      <c r="J15" s="27"/>
      <c r="K15" s="27"/>
      <c r="L15" s="27"/>
      <c r="M15" s="27"/>
    </row>
    <row r="16" spans="1:80" ht="15" x14ac:dyDescent="0.25">
      <c r="A16" s="5" t="s">
        <v>12</v>
      </c>
      <c r="B16" s="11">
        <v>37</v>
      </c>
      <c r="C16" s="11">
        <v>28</v>
      </c>
      <c r="D16" s="11">
        <v>36</v>
      </c>
      <c r="E16" s="11">
        <v>25</v>
      </c>
      <c r="F16" s="11">
        <v>10</v>
      </c>
      <c r="G16" s="23"/>
      <c r="H16" s="27"/>
      <c r="I16" s="27"/>
      <c r="J16" s="27"/>
      <c r="K16" s="27"/>
      <c r="L16" s="27"/>
      <c r="M16" s="27"/>
    </row>
    <row r="17" spans="1:18" ht="15" x14ac:dyDescent="0.25">
      <c r="A17" s="5" t="s">
        <v>29</v>
      </c>
      <c r="B17" s="11">
        <v>98</v>
      </c>
      <c r="C17" s="11">
        <v>90</v>
      </c>
      <c r="D17" s="11">
        <v>96</v>
      </c>
      <c r="E17" s="11">
        <v>63</v>
      </c>
      <c r="F17" s="11">
        <v>44</v>
      </c>
      <c r="G17" s="23"/>
      <c r="H17" s="27"/>
      <c r="I17" s="27"/>
      <c r="J17" s="27"/>
      <c r="K17" s="27"/>
      <c r="L17" s="27"/>
      <c r="M17" s="27"/>
    </row>
    <row r="18" spans="1:18" ht="15" x14ac:dyDescent="0.25">
      <c r="A18" s="5" t="s">
        <v>13</v>
      </c>
      <c r="B18" s="11">
        <v>26</v>
      </c>
      <c r="C18" s="11">
        <v>24</v>
      </c>
      <c r="D18" s="11">
        <v>25</v>
      </c>
      <c r="E18" s="11">
        <v>19</v>
      </c>
      <c r="F18" s="11">
        <v>10</v>
      </c>
      <c r="G18" s="23"/>
      <c r="H18" s="27"/>
      <c r="I18" s="27"/>
      <c r="J18" s="27"/>
      <c r="K18" s="27"/>
      <c r="L18" s="27"/>
      <c r="M18" s="27"/>
    </row>
    <row r="19" spans="1:18" ht="15" x14ac:dyDescent="0.25">
      <c r="A19" s="5" t="s">
        <v>14</v>
      </c>
      <c r="B19" s="11">
        <v>40</v>
      </c>
      <c r="C19" s="11">
        <v>37</v>
      </c>
      <c r="D19" s="11">
        <v>40</v>
      </c>
      <c r="E19" s="11">
        <v>27</v>
      </c>
      <c r="F19" s="11">
        <v>20</v>
      </c>
      <c r="G19" s="23"/>
      <c r="H19" s="27"/>
      <c r="I19" s="27"/>
      <c r="J19" s="27"/>
      <c r="K19" s="27"/>
      <c r="L19" s="27"/>
      <c r="M19" s="27"/>
    </row>
    <row r="20" spans="1:18" ht="15" x14ac:dyDescent="0.25">
      <c r="A20" s="5" t="s">
        <v>15</v>
      </c>
      <c r="B20" s="11">
        <v>30</v>
      </c>
      <c r="C20" s="11">
        <v>26</v>
      </c>
      <c r="D20" s="11">
        <v>28</v>
      </c>
      <c r="E20" s="11">
        <v>26</v>
      </c>
      <c r="F20" s="11">
        <v>19</v>
      </c>
      <c r="G20" s="23"/>
      <c r="H20" s="27"/>
      <c r="I20" s="27"/>
      <c r="J20" s="27"/>
      <c r="K20" s="27"/>
      <c r="L20" s="27"/>
      <c r="M20" s="27"/>
    </row>
    <row r="21" spans="1:18" ht="15" x14ac:dyDescent="0.25">
      <c r="A21" s="5" t="s">
        <v>16</v>
      </c>
      <c r="B21" s="11">
        <v>22</v>
      </c>
      <c r="C21" s="11">
        <v>20</v>
      </c>
      <c r="D21" s="11">
        <v>20</v>
      </c>
      <c r="E21" s="11">
        <v>14</v>
      </c>
      <c r="F21" s="11">
        <v>8</v>
      </c>
      <c r="G21" s="23"/>
      <c r="H21" s="27"/>
      <c r="I21" s="27"/>
      <c r="J21" s="27"/>
      <c r="K21" s="27"/>
      <c r="L21" s="27"/>
      <c r="M21" s="27"/>
    </row>
    <row r="22" spans="1:18" ht="15" x14ac:dyDescent="0.25">
      <c r="A22" s="5" t="s">
        <v>17</v>
      </c>
      <c r="B22" s="11">
        <v>18</v>
      </c>
      <c r="C22" s="11">
        <v>18</v>
      </c>
      <c r="D22" s="11">
        <v>18</v>
      </c>
      <c r="E22" s="11">
        <v>13</v>
      </c>
      <c r="F22" s="11">
        <v>6</v>
      </c>
      <c r="G22" s="23"/>
      <c r="H22" s="27"/>
      <c r="I22" s="27"/>
      <c r="J22" s="27"/>
      <c r="K22" s="27"/>
      <c r="L22" s="27"/>
      <c r="M22" s="27"/>
    </row>
    <row r="23" spans="1:18" ht="15" x14ac:dyDescent="0.25">
      <c r="A23" s="5" t="s">
        <v>18</v>
      </c>
      <c r="B23" s="11">
        <v>34</v>
      </c>
      <c r="C23" s="11">
        <v>31</v>
      </c>
      <c r="D23" s="11">
        <v>33</v>
      </c>
      <c r="E23" s="11">
        <v>31</v>
      </c>
      <c r="F23" s="11">
        <v>13</v>
      </c>
      <c r="G23" s="23"/>
      <c r="H23" s="27"/>
      <c r="I23" s="27"/>
      <c r="J23" s="27"/>
      <c r="K23" s="27"/>
      <c r="L23" s="27"/>
      <c r="M23" s="27"/>
    </row>
    <row r="24" spans="1:18" ht="15" x14ac:dyDescent="0.25">
      <c r="A24" s="5" t="s">
        <v>30</v>
      </c>
      <c r="B24" s="11">
        <v>18</v>
      </c>
      <c r="C24" s="11">
        <v>18</v>
      </c>
      <c r="D24" s="11">
        <v>18</v>
      </c>
      <c r="E24" s="11">
        <v>15</v>
      </c>
      <c r="F24" s="11">
        <v>8</v>
      </c>
      <c r="G24" s="23"/>
      <c r="H24" s="27"/>
      <c r="I24" s="27"/>
      <c r="J24" s="27"/>
      <c r="K24" s="27"/>
      <c r="L24" s="27"/>
      <c r="M24" s="27"/>
    </row>
    <row r="25" spans="1:18" ht="15" x14ac:dyDescent="0.25">
      <c r="A25" s="5" t="s">
        <v>19</v>
      </c>
      <c r="B25" s="11">
        <v>23</v>
      </c>
      <c r="C25" s="11">
        <v>22</v>
      </c>
      <c r="D25" s="11">
        <v>23</v>
      </c>
      <c r="E25" s="11">
        <v>3</v>
      </c>
      <c r="F25" s="11"/>
      <c r="G25" s="23"/>
      <c r="H25" s="27"/>
      <c r="I25" s="27"/>
      <c r="J25" s="27"/>
      <c r="K25" s="27"/>
      <c r="L25" s="27"/>
      <c r="M25" s="27"/>
    </row>
    <row r="26" spans="1:18" ht="15" x14ac:dyDescent="0.25">
      <c r="A26" s="5" t="s">
        <v>20</v>
      </c>
      <c r="B26" s="11">
        <v>20</v>
      </c>
      <c r="C26" s="11">
        <v>18</v>
      </c>
      <c r="D26" s="11">
        <v>18</v>
      </c>
      <c r="E26" s="11">
        <v>11</v>
      </c>
      <c r="F26" s="11">
        <v>8</v>
      </c>
      <c r="G26" s="23"/>
      <c r="H26" s="27"/>
      <c r="I26" s="27"/>
      <c r="J26" s="27"/>
      <c r="K26" s="27"/>
      <c r="L26" s="27"/>
      <c r="M26" s="27"/>
    </row>
    <row r="27" spans="1:18" ht="15" x14ac:dyDescent="0.25">
      <c r="A27" s="5" t="s">
        <v>21</v>
      </c>
      <c r="B27" s="11">
        <v>13</v>
      </c>
      <c r="C27" s="11">
        <v>12</v>
      </c>
      <c r="D27" s="11">
        <v>11</v>
      </c>
      <c r="E27" s="11">
        <v>5</v>
      </c>
      <c r="F27" s="11">
        <v>4</v>
      </c>
      <c r="G27" s="23"/>
      <c r="H27" s="27"/>
      <c r="I27" s="27"/>
      <c r="J27" s="27"/>
      <c r="K27" s="27"/>
      <c r="L27" s="27"/>
      <c r="M27" s="27"/>
    </row>
    <row r="28" spans="1:18" ht="15" x14ac:dyDescent="0.25">
      <c r="A28" s="5" t="s">
        <v>22</v>
      </c>
      <c r="B28" s="11">
        <v>11</v>
      </c>
      <c r="C28" s="11">
        <v>10</v>
      </c>
      <c r="D28" s="11">
        <v>10</v>
      </c>
      <c r="E28" s="11"/>
      <c r="F28" s="11"/>
      <c r="G28" s="23"/>
      <c r="H28" s="27"/>
      <c r="I28" s="27"/>
      <c r="J28" s="27"/>
      <c r="K28" s="27"/>
      <c r="L28" s="27"/>
      <c r="M28" s="27"/>
    </row>
    <row r="29" spans="1:18" ht="15" x14ac:dyDescent="0.25">
      <c r="A29" s="5" t="s">
        <v>23</v>
      </c>
      <c r="B29" s="11">
        <v>20</v>
      </c>
      <c r="C29" s="11">
        <v>16</v>
      </c>
      <c r="D29" s="11">
        <v>17</v>
      </c>
      <c r="E29" s="11">
        <v>12</v>
      </c>
      <c r="F29" s="11">
        <v>8</v>
      </c>
      <c r="G29" s="23"/>
      <c r="H29" s="27"/>
      <c r="I29" s="27"/>
      <c r="J29" s="27"/>
      <c r="K29" s="27"/>
      <c r="L29" s="27"/>
      <c r="M29" s="27"/>
      <c r="R29" s="45" t="str">
        <f>"ESTADÍSTICAS PRECIOS ACPM SURTIDOR EDS REVISADAS - "&amp;$C$5&amp;" 2016 $/MBTU"</f>
        <v>ESTADÍSTICAS PRECIOS ACPM SURTIDOR EDS REVISADAS - JULIO 2016 $/MBTU</v>
      </c>
    </row>
    <row r="30" spans="1:18" ht="15" x14ac:dyDescent="0.25">
      <c r="A30" s="5" t="s">
        <v>24</v>
      </c>
      <c r="B30" s="11">
        <v>15</v>
      </c>
      <c r="C30" s="11">
        <v>14</v>
      </c>
      <c r="D30" s="11">
        <v>14</v>
      </c>
      <c r="E30" s="11">
        <v>2</v>
      </c>
      <c r="F30" s="11">
        <v>5</v>
      </c>
      <c r="G30" s="23"/>
      <c r="H30" s="27"/>
      <c r="I30" s="27"/>
      <c r="K30" s="27"/>
      <c r="L30" s="27"/>
      <c r="M30" s="27"/>
      <c r="N30" s="27"/>
    </row>
    <row r="31" spans="1:18" ht="15" x14ac:dyDescent="0.25">
      <c r="A31" s="5" t="s">
        <v>25</v>
      </c>
      <c r="B31" s="11">
        <v>18</v>
      </c>
      <c r="C31" s="11">
        <v>17</v>
      </c>
      <c r="D31" s="11">
        <v>17</v>
      </c>
      <c r="E31" s="11">
        <v>2</v>
      </c>
      <c r="F31" s="11">
        <v>1</v>
      </c>
      <c r="G31" s="23"/>
      <c r="H31" s="27"/>
      <c r="I31" s="27"/>
      <c r="J31" s="27"/>
      <c r="K31" s="27"/>
      <c r="L31" s="27"/>
      <c r="M31" s="27"/>
    </row>
    <row r="32" spans="1:18" ht="15.75" thickBot="1" x14ac:dyDescent="0.3">
      <c r="A32" s="6" t="s">
        <v>26</v>
      </c>
      <c r="B32" s="11">
        <v>20</v>
      </c>
      <c r="C32" s="11">
        <v>19</v>
      </c>
      <c r="D32" s="11">
        <v>20</v>
      </c>
      <c r="E32" s="11">
        <v>10</v>
      </c>
      <c r="F32" s="11">
        <v>9</v>
      </c>
      <c r="G32" s="23"/>
      <c r="H32" s="27"/>
      <c r="I32" s="27"/>
      <c r="J32" s="27"/>
      <c r="K32" s="27"/>
      <c r="L32" s="27"/>
      <c r="M32" s="27"/>
    </row>
    <row r="33" spans="1:164" s="14" customFormat="1" ht="26.25" customHeight="1" thickBot="1" x14ac:dyDescent="0.3">
      <c r="A33" s="12" t="s">
        <v>40</v>
      </c>
      <c r="B33" s="13">
        <f>SUM(B15:B32)</f>
        <v>479</v>
      </c>
      <c r="C33" s="13">
        <f>SUM(C15:C32)</f>
        <v>434</v>
      </c>
      <c r="D33" s="13">
        <f>SUM(D15:D32)</f>
        <v>459</v>
      </c>
      <c r="E33" s="13">
        <f>SUM(E15:E32)</f>
        <v>285</v>
      </c>
      <c r="F33" s="13">
        <f>SUM(F15:F32)</f>
        <v>175</v>
      </c>
      <c r="G33" s="23"/>
      <c r="H33" s="27"/>
      <c r="I33" s="27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</row>
    <row r="34" spans="1:164" ht="15" x14ac:dyDescent="0.25">
      <c r="A34" s="1" t="s">
        <v>41</v>
      </c>
      <c r="B34" s="11">
        <v>15</v>
      </c>
      <c r="C34" s="11">
        <v>12</v>
      </c>
      <c r="D34" s="11">
        <v>13</v>
      </c>
      <c r="E34" s="11">
        <v>13</v>
      </c>
      <c r="F34" s="11">
        <v>5</v>
      </c>
      <c r="G34" s="23"/>
      <c r="H34" s="27"/>
      <c r="I34" s="27"/>
      <c r="J34" s="27"/>
      <c r="K34" s="27"/>
      <c r="L34" s="27"/>
      <c r="M34" s="27"/>
    </row>
    <row r="35" spans="1:164" ht="15" x14ac:dyDescent="0.25">
      <c r="A35" s="1" t="s">
        <v>42</v>
      </c>
      <c r="B35" s="11">
        <v>9</v>
      </c>
      <c r="C35" s="11">
        <v>9</v>
      </c>
      <c r="D35" s="11">
        <v>9</v>
      </c>
      <c r="E35" s="11">
        <v>2</v>
      </c>
      <c r="F35" s="11">
        <v>3</v>
      </c>
      <c r="G35" s="23"/>
      <c r="H35" s="27"/>
      <c r="I35" s="27"/>
      <c r="J35" s="27"/>
      <c r="K35" s="27"/>
      <c r="L35" s="27"/>
      <c r="M35" s="27"/>
    </row>
    <row r="36" spans="1:164" ht="15.75" thickBot="1" x14ac:dyDescent="0.3">
      <c r="A36" s="1" t="s">
        <v>43</v>
      </c>
      <c r="B36" s="11">
        <v>14</v>
      </c>
      <c r="C36" s="11">
        <v>14</v>
      </c>
      <c r="D36" s="11">
        <v>14</v>
      </c>
      <c r="E36" s="11">
        <v>5</v>
      </c>
      <c r="F36" s="11">
        <v>6</v>
      </c>
      <c r="G36"/>
      <c r="H36"/>
      <c r="J36" s="27"/>
      <c r="K36" s="27"/>
      <c r="L36" s="27"/>
      <c r="M36" s="27"/>
    </row>
    <row r="37" spans="1:164" ht="15.75" thickBot="1" x14ac:dyDescent="0.3">
      <c r="A37" s="12" t="s">
        <v>28</v>
      </c>
      <c r="B37" s="13">
        <f>B36+B35+B34+B33</f>
        <v>517</v>
      </c>
      <c r="C37" s="13">
        <f>C36+C35+C34+C33</f>
        <v>469</v>
      </c>
      <c r="D37" s="13">
        <f>D36+D35+D34+D33</f>
        <v>495</v>
      </c>
      <c r="E37" s="13">
        <f>E36+E35+E34+E33</f>
        <v>305</v>
      </c>
      <c r="F37" s="13">
        <f>F36+F35+F34+F33</f>
        <v>189</v>
      </c>
      <c r="G37"/>
      <c r="H37"/>
    </row>
    <row r="39" spans="1:164" x14ac:dyDescent="0.2">
      <c r="B39" s="1" t="s">
        <v>46</v>
      </c>
    </row>
    <row r="40" spans="1:164" x14ac:dyDescent="0.2">
      <c r="C40" s="1" t="s">
        <v>45</v>
      </c>
    </row>
    <row r="41" spans="1:164" s="2" customFormat="1" ht="18.75" x14ac:dyDescent="0.25">
      <c r="A41" s="16" t="s">
        <v>2</v>
      </c>
      <c r="B41">
        <v>0.13170200000000001</v>
      </c>
      <c r="C41" t="s">
        <v>47</v>
      </c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Q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</row>
    <row r="42" spans="1:164" s="2" customFormat="1" ht="15.75" thickBot="1" x14ac:dyDescent="0.3">
      <c r="A42" t="s">
        <v>48</v>
      </c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Q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</row>
    <row r="43" spans="1:164" s="2" customFormat="1" ht="15.75" thickBot="1" x14ac:dyDescent="0.3">
      <c r="A43"/>
      <c r="B43" s="63" t="s">
        <v>31</v>
      </c>
      <c r="C43" s="64"/>
      <c r="D43" s="64"/>
      <c r="E43" s="64"/>
      <c r="F43" s="64"/>
      <c r="G43" s="64"/>
      <c r="H43" s="64"/>
      <c r="I43" s="64"/>
      <c r="J43" s="64"/>
      <c r="K43" s="65"/>
      <c r="L43" s="44" t="s">
        <v>56</v>
      </c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</row>
    <row r="44" spans="1:164" s="2" customFormat="1" ht="13.5" thickBot="1" x14ac:dyDescent="0.25">
      <c r="A44" s="1"/>
      <c r="B44" s="18" t="s">
        <v>7</v>
      </c>
      <c r="C44" s="18" t="s">
        <v>8</v>
      </c>
      <c r="D44" s="18" t="s">
        <v>9</v>
      </c>
      <c r="E44" s="18" t="s">
        <v>10</v>
      </c>
      <c r="F44" s="18" t="s">
        <v>11</v>
      </c>
      <c r="G44" s="19" t="s">
        <v>32</v>
      </c>
      <c r="H44" s="19" t="s">
        <v>33</v>
      </c>
      <c r="I44" s="19" t="s">
        <v>34</v>
      </c>
      <c r="J44" s="19" t="s">
        <v>35</v>
      </c>
      <c r="K44" s="19" t="s">
        <v>36</v>
      </c>
      <c r="L44" s="19" t="s">
        <v>52</v>
      </c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</row>
    <row r="45" spans="1:164" s="2" customFormat="1" x14ac:dyDescent="0.2">
      <c r="A45" s="4" t="s">
        <v>6</v>
      </c>
      <c r="B45" s="24">
        <f>'Total Ciudades(volumen)'!B45/'Total Ciudades (ENERGÍA)'!$B$41</f>
        <v>57456.378794551332</v>
      </c>
      <c r="C45" s="24">
        <f>'Total Ciudades(volumen)'!C45/'Total Ciudades (ENERGÍA)'!$B$41</f>
        <v>58161.607264885875</v>
      </c>
      <c r="D45" s="24">
        <f>'Total Ciudades(volumen)'!D45/'Total Ciudades (ENERGÍA)'!$B$41</f>
        <v>52983.250064539636</v>
      </c>
      <c r="E45" s="24">
        <f>'Total Ciudades(volumen)'!E45/'Total Ciudades (ENERGÍA)'!$B$41</f>
        <v>55716.693748006859</v>
      </c>
      <c r="F45" s="20">
        <f>'Total Ciudades(volumen)'!F45/'Total Ciudades (ENERGÍA)'!$B$41</f>
        <v>54592.944678136999</v>
      </c>
      <c r="G45" s="24">
        <f>'Total Ciudades(volumen)'!G45/'Total Ciudades (ENERGÍA)'!$B$41</f>
        <v>1754.0494541415605</v>
      </c>
      <c r="H45" s="25">
        <f>'Total Ciudades(volumen)'!H45/'Total Ciudades (ENERGÍA)'!$B$41</f>
        <v>705.22847033454389</v>
      </c>
      <c r="I45" s="25">
        <f>'Total Ciudades(volumen)'!I45/'Total Ciudades (ENERGÍA)'!$B$41</f>
        <v>5178.3572003462359</v>
      </c>
      <c r="J45" s="25">
        <f>'Total Ciudades(volumen)'!J45/'Total Ciudades (ENERGÍA)'!$B$41</f>
        <v>4473.1287300116919</v>
      </c>
      <c r="K45" s="25">
        <f>'Total Ciudades(volumen)'!K45/'Total Ciudades (ENERGÍA)'!$B$41</f>
        <v>1739.6850465444707</v>
      </c>
      <c r="L45" s="46">
        <f>IFERROR(E45/E73,"")</f>
        <v>0.86276507799402713</v>
      </c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</row>
    <row r="46" spans="1:164" s="2" customFormat="1" x14ac:dyDescent="0.2">
      <c r="A46" s="5" t="s">
        <v>12</v>
      </c>
      <c r="B46" s="38">
        <f>'Total Ciudades(volumen)'!B46/'Total Ciudades (ENERGÍA)'!$B$41</f>
        <v>54767.581357914074</v>
      </c>
      <c r="C46" s="25">
        <f>'Total Ciudades(volumen)'!C46/'Total Ciudades (ENERGÍA)'!$B$41</f>
        <v>58693.110203337834</v>
      </c>
      <c r="D46" s="25">
        <f>'Total Ciudades(volumen)'!D46/'Total Ciudades (ENERGÍA)'!$B$41</f>
        <v>53529.938801233082</v>
      </c>
      <c r="E46" s="25">
        <f>'Total Ciudades(volumen)'!E46/'Total Ciudades (ENERGÍA)'!$B$41</f>
        <v>55281.729098375763</v>
      </c>
      <c r="F46" s="21">
        <f>'Total Ciudades(volumen)'!F46/'Total Ciudades (ENERGÍA)'!$B$41</f>
        <v>54592.944678136999</v>
      </c>
      <c r="G46" s="25">
        <f>'Total Ciudades(volumen)'!G46/'Total Ciudades (ENERGÍA)'!$B$41</f>
        <v>1309.0958931133318</v>
      </c>
      <c r="H46" s="25">
        <f>'Total Ciudades(volumen)'!H46/'Total Ciudades (ENERGÍA)'!$B$41</f>
        <v>3925.5288454237593</v>
      </c>
      <c r="I46" s="25">
        <f>'Total Ciudades(volumen)'!I46/'Total Ciudades (ENERGÍA)'!$B$41</f>
        <v>5163.171402104751</v>
      </c>
      <c r="J46" s="25">
        <f>'Total Ciudades(volumen)'!J46/'Total Ciudades (ENERGÍA)'!$B$41</f>
        <v>1237.6425566809919</v>
      </c>
      <c r="K46" s="25">
        <f>'Total Ciudades(volumen)'!K46/'Total Ciudades (ENERGÍA)'!$B$41</f>
        <v>-514.14774046168861</v>
      </c>
      <c r="L46" s="46">
        <f t="shared" ref="L46:L65" si="0">IFERROR(E46/E74,"")</f>
        <v>0.87233428264160695</v>
      </c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</row>
    <row r="47" spans="1:164" s="2" customFormat="1" x14ac:dyDescent="0.2">
      <c r="A47" s="5" t="s">
        <v>29</v>
      </c>
      <c r="B47" s="25">
        <f>'Total Ciudades(volumen)'!B47/'Total Ciudades (ENERGÍA)'!$B$41</f>
        <v>55792.622739214283</v>
      </c>
      <c r="C47" s="25">
        <f>'Total Ciudades(volumen)'!C47/'Total Ciudades (ENERGÍA)'!$B$41</f>
        <v>59528.32910661948</v>
      </c>
      <c r="D47" s="25">
        <f>'Total Ciudades(volumen)'!D47/'Total Ciudades (ENERGÍA)'!$B$41</f>
        <v>52838.984981245536</v>
      </c>
      <c r="E47" s="25">
        <f>'Total Ciudades(volumen)'!E47/'Total Ciudades (ENERGÍA)'!$B$41</f>
        <v>55346.160270914632</v>
      </c>
      <c r="F47" s="21">
        <f>'Total Ciudades(volumen)'!F47/'Total Ciudades (ENERGÍA)'!$B$41</f>
        <v>55792.622739214283</v>
      </c>
      <c r="G47" s="25">
        <f>'Total Ciudades(volumen)'!G47/'Total Ciudades (ENERGÍA)'!$B$41</f>
        <v>1324.2479216710831</v>
      </c>
      <c r="H47" s="25">
        <f>'Total Ciudades(volumen)'!H47/'Total Ciudades (ENERGÍA)'!$B$41</f>
        <v>3735.7063674052024</v>
      </c>
      <c r="I47" s="25">
        <f>'Total Ciudades(volumen)'!I47/'Total Ciudades (ENERGÍA)'!$B$41</f>
        <v>6689.3441253739493</v>
      </c>
      <c r="J47" s="25">
        <f>'Total Ciudades(volumen)'!J47/'Total Ciudades (ENERGÍA)'!$B$41</f>
        <v>2953.6377579687473</v>
      </c>
      <c r="K47" s="25">
        <f>'Total Ciudades(volumen)'!K47/'Total Ciudades (ENERGÍA)'!$B$41</f>
        <v>446.46246829964753</v>
      </c>
      <c r="L47" s="46">
        <f t="shared" si="0"/>
        <v>0.85017324681339379</v>
      </c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</row>
    <row r="48" spans="1:164" s="2" customFormat="1" x14ac:dyDescent="0.2">
      <c r="A48" s="5" t="s">
        <v>13</v>
      </c>
      <c r="B48" s="25">
        <f>'Total Ciudades(volumen)'!B48/'Total Ciudades (ENERGÍA)'!$B$41</f>
        <v>55170.005011313413</v>
      </c>
      <c r="C48" s="25">
        <f>'Total Ciudades(volumen)'!C48/'Total Ciudades (ENERGÍA)'!$B$41</f>
        <v>55807.808537455763</v>
      </c>
      <c r="D48" s="25">
        <f>'Total Ciudades(volumen)'!D48/'Total Ciudades (ENERGÍA)'!$B$41</f>
        <v>52428.968428725449</v>
      </c>
      <c r="E48" s="25">
        <f>'Total Ciudades(volumen)'!E48/'Total Ciudades (ENERGÍA)'!$B$41</f>
        <v>54704.307198574556</v>
      </c>
      <c r="F48" s="21">
        <f>'Total Ciudades(volumen)'!F48/'Total Ciudades (ENERGÍA)'!$B$41</f>
        <v>55124.447616588957</v>
      </c>
      <c r="G48" s="25">
        <f>'Total Ciudades(volumen)'!G48/'Total Ciudades (ENERGÍA)'!$B$41</f>
        <v>714.79468604640101</v>
      </c>
      <c r="H48" s="25">
        <f>'Total Ciudades(volumen)'!H48/'Total Ciudades (ENERGÍA)'!$B$41</f>
        <v>637.80352614235164</v>
      </c>
      <c r="I48" s="25">
        <f>'Total Ciudades(volumen)'!I48/'Total Ciudades (ENERGÍA)'!$B$41</f>
        <v>3378.840108730315</v>
      </c>
      <c r="J48" s="25">
        <f>'Total Ciudades(volumen)'!J48/'Total Ciudades (ENERGÍA)'!$B$41</f>
        <v>2741.0365825879635</v>
      </c>
      <c r="K48" s="25">
        <f>'Total Ciudades(volumen)'!K48/'Total Ciudades (ENERGÍA)'!$B$41</f>
        <v>465.69781273885758</v>
      </c>
      <c r="L48" s="46">
        <f t="shared" si="0"/>
        <v>0.86111038351255087</v>
      </c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</row>
    <row r="49" spans="1:164" s="2" customFormat="1" x14ac:dyDescent="0.2">
      <c r="A49" s="5" t="s">
        <v>14</v>
      </c>
      <c r="B49" s="25">
        <f>'Total Ciudades(volumen)'!B49/'Total Ciudades (ENERGÍA)'!$B$41</f>
        <v>57333.981260724962</v>
      </c>
      <c r="C49" s="25">
        <f>'Total Ciudades(volumen)'!C49/'Total Ciudades (ENERGÍA)'!$B$41</f>
        <v>58305.872348179975</v>
      </c>
      <c r="D49" s="25">
        <f>'Total Ciudades(volumen)'!D49/'Total Ciudades (ENERGÍA)'!$B$41</f>
        <v>54061.44173968504</v>
      </c>
      <c r="E49" s="25">
        <f>'Total Ciudades(volumen)'!E49/'Total Ciudades (ENERGÍA)'!$B$41</f>
        <v>56891.746190314167</v>
      </c>
      <c r="F49" s="21">
        <f>'Total Ciudades(volumen)'!F49/'Total Ciudades (ENERGÍA)'!$B$41</f>
        <v>57022.672396774527</v>
      </c>
      <c r="G49" s="25">
        <f>'Total Ciudades(volumen)'!G49/'Total Ciudades (ENERGÍA)'!$B$41</f>
        <v>850.01367789123913</v>
      </c>
      <c r="H49" s="25">
        <f>'Total Ciudades(volumen)'!H49/'Total Ciudades (ENERGÍA)'!$B$41</f>
        <v>971.89108745501198</v>
      </c>
      <c r="I49" s="25">
        <f>'Total Ciudades(volumen)'!I49/'Total Ciudades (ENERGÍA)'!$B$41</f>
        <v>4244.4306084949349</v>
      </c>
      <c r="J49" s="25">
        <f>'Total Ciudades(volumen)'!J49/'Total Ciudades (ENERGÍA)'!$B$41</f>
        <v>3272.5395210399233</v>
      </c>
      <c r="K49" s="25">
        <f>'Total Ciudades(volumen)'!K49/'Total Ciudades (ENERGÍA)'!$B$41</f>
        <v>442.23507041080114</v>
      </c>
      <c r="L49" s="46">
        <f t="shared" si="0"/>
        <v>0.88679559653002016</v>
      </c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</row>
    <row r="50" spans="1:164" s="2" customFormat="1" x14ac:dyDescent="0.2">
      <c r="A50" s="5" t="s">
        <v>15</v>
      </c>
      <c r="B50" s="25">
        <f>'Total Ciudades(volumen)'!B50/'Total Ciudades (ENERGÍA)'!$B$41</f>
        <v>54570.165980774771</v>
      </c>
      <c r="C50" s="25">
        <f>'Total Ciudades(volumen)'!C50/'Total Ciudades (ENERGÍA)'!$B$41</f>
        <v>62793.275728538661</v>
      </c>
      <c r="D50" s="25">
        <f>'Total Ciudades(volumen)'!D50/'Total Ciudades (ENERGÍA)'!$B$41</f>
        <v>52391.003933121741</v>
      </c>
      <c r="E50" s="25">
        <f>'Total Ciudades(volumen)'!E50/'Total Ciudades (ENERGÍA)'!$B$41</f>
        <v>57736.404914124309</v>
      </c>
      <c r="F50" s="21">
        <f>'Total Ciudades(volumen)'!F50/'Total Ciudades (ENERGÍA)'!$B$41</f>
        <v>56718.95643194484</v>
      </c>
      <c r="G50" s="25">
        <f>'Total Ciudades(volumen)'!G50/'Total Ciudades (ENERGÍA)'!$B$41</f>
        <v>3221.5911679397427</v>
      </c>
      <c r="H50" s="25">
        <f>'Total Ciudades(volumen)'!H50/'Total Ciudades (ENERGÍA)'!$B$41</f>
        <v>8223.1097477638905</v>
      </c>
      <c r="I50" s="25">
        <f>'Total Ciudades(volumen)'!I50/'Total Ciudades (ENERGÍA)'!$B$41</f>
        <v>10402.271795416926</v>
      </c>
      <c r="J50" s="25">
        <f>'Total Ciudades(volumen)'!J50/'Total Ciudades (ENERGÍA)'!$B$41</f>
        <v>2179.1620476530347</v>
      </c>
      <c r="K50" s="25">
        <f>'Total Ciudades(volumen)'!K50/'Total Ciudades (ENERGÍA)'!$B$41</f>
        <v>-3166.2389333495312</v>
      </c>
      <c r="L50" s="46">
        <f t="shared" si="0"/>
        <v>0.86654715063608556</v>
      </c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</row>
    <row r="51" spans="1:164" s="2" customFormat="1" x14ac:dyDescent="0.2">
      <c r="A51" s="5" t="s">
        <v>16</v>
      </c>
      <c r="B51" s="25">
        <f>'Total Ciudades(volumen)'!B51/'Total Ciudades (ENERGÍA)'!$B$41</f>
        <v>56411.6718045284</v>
      </c>
      <c r="C51" s="25">
        <f>'Total Ciudades(volumen)'!C51/'Total Ciudades (ENERGÍA)'!$B$41</f>
        <v>57630.10432643391</v>
      </c>
      <c r="D51" s="25">
        <f>'Total Ciudades(volumen)'!D51/'Total Ciudades (ENERGÍA)'!$B$41</f>
        <v>53074.364853988547</v>
      </c>
      <c r="E51" s="25">
        <f>'Total Ciudades(volumen)'!E51/'Total Ciudades (ENERGÍA)'!$B$41</f>
        <v>55663.923099117703</v>
      </c>
      <c r="F51" s="21">
        <f>'Total Ciudades(volumen)'!F51/'Total Ciudades (ENERGÍA)'!$B$41</f>
        <v>56430.426265356633</v>
      </c>
      <c r="G51" s="25">
        <f>'Total Ciudades(volumen)'!G51/'Total Ciudades (ENERGÍA)'!$B$41</f>
        <v>1245.0124126902811</v>
      </c>
      <c r="H51" s="25">
        <f>'Total Ciudades(volumen)'!H51/'Total Ciudades (ENERGÍA)'!$B$41</f>
        <v>1218.4325219055158</v>
      </c>
      <c r="I51" s="25">
        <f>'Total Ciudades(volumen)'!I51/'Total Ciudades (ENERGÍA)'!$B$41</f>
        <v>4555.7394724453688</v>
      </c>
      <c r="J51" s="25">
        <f>'Total Ciudades(volumen)'!J51/'Total Ciudades (ENERGÍA)'!$B$41</f>
        <v>3337.306950539853</v>
      </c>
      <c r="K51" s="25">
        <f>'Total Ciudades(volumen)'!K51/'Total Ciudades (ENERGÍA)'!$B$41</f>
        <v>747.74870541069652</v>
      </c>
      <c r="L51" s="46">
        <f t="shared" si="0"/>
        <v>0.8573684214616335</v>
      </c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</row>
    <row r="52" spans="1:164" s="2" customFormat="1" x14ac:dyDescent="0.2">
      <c r="A52" s="5" t="s">
        <v>17</v>
      </c>
      <c r="B52" s="25">
        <f>'Total Ciudades(volumen)'!B52/'Total Ciudades (ENERGÍA)'!$B$41</f>
        <v>56939.150506446364</v>
      </c>
      <c r="C52" s="25">
        <f>'Total Ciudades(volumen)'!C52/'Total Ciudades (ENERGÍA)'!$B$41</f>
        <v>57242.866471276058</v>
      </c>
      <c r="D52" s="25">
        <f>'Total Ciudades(volumen)'!D52/'Total Ciudades (ENERGÍA)'!$B$41</f>
        <v>56111.524502285458</v>
      </c>
      <c r="E52" s="25">
        <f>'Total Ciudades(volumen)'!E52/'Total Ciudades (ENERGÍA)'!$B$41</f>
        <v>56647.667545755648</v>
      </c>
      <c r="F52" s="21">
        <f>'Total Ciudades(volumen)'!F52/'Total Ciudades (ENERGÍA)'!$B$41</f>
        <v>56794.885423152264</v>
      </c>
      <c r="G52" s="25">
        <f>'Total Ciudades(volumen)'!G52/'Total Ciudades (ENERGÍA)'!$B$41</f>
        <v>287.6725032272351</v>
      </c>
      <c r="H52" s="25">
        <f>'Total Ciudades(volumen)'!H52/'Total Ciudades (ENERGÍA)'!$B$41</f>
        <v>303.71596482969125</v>
      </c>
      <c r="I52" s="25">
        <f>'Total Ciudades(volumen)'!I52/'Total Ciudades (ENERGÍA)'!$B$41</f>
        <v>1131.3419689906</v>
      </c>
      <c r="J52" s="25">
        <f>'Total Ciudades(volumen)'!J52/'Total Ciudades (ENERGÍA)'!$B$41</f>
        <v>827.62600416090868</v>
      </c>
      <c r="K52" s="25">
        <f>'Total Ciudades(volumen)'!K52/'Total Ciudades (ENERGÍA)'!$B$41</f>
        <v>291.48296069071603</v>
      </c>
      <c r="L52" s="46">
        <f t="shared" si="0"/>
        <v>0.86484240421328862</v>
      </c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</row>
    <row r="53" spans="1:164" s="2" customFormat="1" x14ac:dyDescent="0.2">
      <c r="A53" s="5" t="s">
        <v>18</v>
      </c>
      <c r="B53" s="25">
        <f>'Total Ciudades(volumen)'!B53/'Total Ciudades (ENERGÍA)'!$B$41</f>
        <v>56658.213238978904</v>
      </c>
      <c r="C53" s="25">
        <f>'Total Ciudades(volumen)'!C53/'Total Ciudades (ENERGÍA)'!$B$41</f>
        <v>60059.832045071445</v>
      </c>
      <c r="D53" s="25">
        <f>'Total Ciudades(volumen)'!D53/'Total Ciudades (ENERGÍA)'!$B$41</f>
        <v>55276.305599003805</v>
      </c>
      <c r="E53" s="25">
        <f>'Total Ciudades(volumen)'!E53/'Total Ciudades (ENERGÍA)'!$B$41</f>
        <v>56982.013646644104</v>
      </c>
      <c r="F53" s="21">
        <f>'Total Ciudades(volumen)'!F53/'Total Ciudades (ENERGÍA)'!$B$41</f>
        <v>56870.814414359687</v>
      </c>
      <c r="G53" s="25">
        <f>'Total Ciudades(volumen)'!G53/'Total Ciudades (ENERGÍA)'!$B$41</f>
        <v>1108.2660137828379</v>
      </c>
      <c r="H53" s="25">
        <f>'Total Ciudades(volumen)'!H53/'Total Ciudades (ENERGÍA)'!$B$41</f>
        <v>3401.6188060925419</v>
      </c>
      <c r="I53" s="25">
        <f>'Total Ciudades(volumen)'!I53/'Total Ciudades (ENERGÍA)'!$B$41</f>
        <v>4783.5264460676372</v>
      </c>
      <c r="J53" s="25">
        <f>'Total Ciudades(volumen)'!J53/'Total Ciudades (ENERGÍA)'!$B$41</f>
        <v>1381.9076399750952</v>
      </c>
      <c r="K53" s="25">
        <f>'Total Ciudades(volumen)'!K53/'Total Ciudades (ENERGÍA)'!$B$41</f>
        <v>-323.80040766520551</v>
      </c>
      <c r="L53" s="46">
        <f t="shared" si="0"/>
        <v>0.87572813736604438</v>
      </c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</row>
    <row r="54" spans="1:164" s="2" customFormat="1" x14ac:dyDescent="0.2">
      <c r="A54" s="5" t="s">
        <v>30</v>
      </c>
      <c r="B54" s="25">
        <f>'Total Ciudades(volumen)'!B54/'Total Ciudades (ENERGÍA)'!$B$41</f>
        <v>57098.601387981951</v>
      </c>
      <c r="C54" s="25">
        <f>'Total Ciudades(volumen)'!C54/'Total Ciudades (ENERGÍA)'!$B$41</f>
        <v>59049.976462012717</v>
      </c>
      <c r="D54" s="25">
        <f>'Total Ciudades(volumen)'!D54/'Total Ciudades (ENERGÍA)'!$B$41</f>
        <v>56870.814414359687</v>
      </c>
      <c r="E54" s="25">
        <f>'Total Ciudades(volumen)'!E54/'Total Ciudades (ENERGÍA)'!$B$41</f>
        <v>57729.233842732494</v>
      </c>
      <c r="F54" s="21">
        <f>'Total Ciudades(volumen)'!F54/'Total Ciudades (ENERGÍA)'!$B$41</f>
        <v>56870.814414359687</v>
      </c>
      <c r="G54" s="25">
        <f>'Total Ciudades(volumen)'!G54/'Total Ciudades (ENERGÍA)'!$B$41</f>
        <v>697.62599384696591</v>
      </c>
      <c r="H54" s="25">
        <f>'Total Ciudades(volumen)'!H54/'Total Ciudades (ENERGÍA)'!$B$41</f>
        <v>1951.3750740307662</v>
      </c>
      <c r="I54" s="25">
        <f>'Total Ciudades(volumen)'!I54/'Total Ciudades (ENERGÍA)'!$B$41</f>
        <v>2179.1620476530347</v>
      </c>
      <c r="J54" s="25">
        <f>'Total Ciudades(volumen)'!J54/'Total Ciudades (ENERGÍA)'!$B$41</f>
        <v>227.78697362226842</v>
      </c>
      <c r="K54" s="25">
        <f>'Total Ciudades(volumen)'!K54/'Total Ciudades (ENERGÍA)'!$B$41</f>
        <v>-630.63245475054021</v>
      </c>
      <c r="L54" s="46">
        <f t="shared" si="0"/>
        <v>0.86288160137461833</v>
      </c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</row>
    <row r="55" spans="1:164" s="2" customFormat="1" x14ac:dyDescent="0.2">
      <c r="A55" s="5" t="s">
        <v>19</v>
      </c>
      <c r="B55" s="25">
        <f>'Total Ciudades(volumen)'!B55/'Total Ciudades (ENERGÍA)'!$B$41</f>
        <v>43947.70011085632</v>
      </c>
      <c r="C55" s="25">
        <f>'Total Ciudades(volumen)'!C55/'Total Ciudades (ENERGÍA)'!$B$41</f>
        <v>47987.122443091219</v>
      </c>
      <c r="D55" s="25">
        <f>'Total Ciudades(volumen)'!D55/'Total Ciudades (ENERGÍA)'!$B$41</f>
        <v>44084.372295029687</v>
      </c>
      <c r="E55" s="25">
        <f>'Total Ciudades(volumen)'!E55/'Total Ciudades (ENERGÍA)'!$B$41</f>
        <v>44690.76882935442</v>
      </c>
      <c r="F55" s="21">
        <f>'Total Ciudades(volumen)'!F55/'Total Ciudades (ENERGÍA)'!$B$41</f>
        <v>44319.752167772691</v>
      </c>
      <c r="G55" s="25">
        <f>'Total Ciudades(volumen)'!G55/'Total Ciudades (ENERGÍA)'!$B$41</f>
        <v>854.85548214819664</v>
      </c>
      <c r="H55" s="25">
        <f>'Total Ciudades(volumen)'!H55/'Total Ciudades (ENERGÍA)'!$B$41</f>
        <v>4039.4223322348935</v>
      </c>
      <c r="I55" s="25">
        <f>'Total Ciudades(volumen)'!I55/'Total Ciudades (ENERGÍA)'!$B$41</f>
        <v>3902.7501480615324</v>
      </c>
      <c r="J55" s="25">
        <f>'Total Ciudades(volumen)'!J55/'Total Ciudades (ENERGÍA)'!$B$41</f>
        <v>-136.67218417336105</v>
      </c>
      <c r="K55" s="25">
        <f>'Total Ciudades(volumen)'!K55/'Total Ciudades (ENERGÍA)'!$B$41</f>
        <v>-743.06871849809431</v>
      </c>
      <c r="L55" s="46">
        <f t="shared" si="0"/>
        <v>0.90228680201049871</v>
      </c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</row>
    <row r="56" spans="1:164" s="2" customFormat="1" x14ac:dyDescent="0.2">
      <c r="A56" s="5" t="s">
        <v>20</v>
      </c>
      <c r="B56" s="25">
        <f>'Total Ciudades(volumen)'!B56/'Total Ciudades (ENERGÍA)'!$B$41</f>
        <v>56999.893699412307</v>
      </c>
      <c r="C56" s="25">
        <f>'Total Ciudades(volumen)'!C56/'Total Ciudades (ENERGÍA)'!$B$41</f>
        <v>58541.252220922986</v>
      </c>
      <c r="D56" s="25">
        <f>'Total Ciudades(volumen)'!D56/'Total Ciudades (ENERGÍA)'!$B$41</f>
        <v>53681.796783647929</v>
      </c>
      <c r="E56" s="25">
        <f>'Total Ciudades(volumen)'!E56/'Total Ciudades (ENERGÍA)'!$B$41</f>
        <v>56357.450068251717</v>
      </c>
      <c r="F56" s="21">
        <f>'Total Ciudades(volumen)'!F56/'Total Ciudades (ENERGÍA)'!$B$41</f>
        <v>56870.814414359687</v>
      </c>
      <c r="G56" s="25">
        <f>'Total Ciudades(volumen)'!G56/'Total Ciudades (ENERGÍA)'!$B$41</f>
        <v>1571.4768690950061</v>
      </c>
      <c r="H56" s="25">
        <f>'Total Ciudades(volumen)'!H56/'Total Ciudades (ENERGÍA)'!$B$41</f>
        <v>1541.358521510683</v>
      </c>
      <c r="I56" s="25">
        <f>'Total Ciudades(volumen)'!I56/'Total Ciudades (ENERGÍA)'!$B$41</f>
        <v>4859.4554372750599</v>
      </c>
      <c r="J56" s="25">
        <f>'Total Ciudades(volumen)'!J56/'Total Ciudades (ENERGÍA)'!$B$41</f>
        <v>3318.0969157643767</v>
      </c>
      <c r="K56" s="25">
        <f>'Total Ciudades(volumen)'!K56/'Total Ciudades (ENERGÍA)'!$B$41</f>
        <v>642.44363116058457</v>
      </c>
      <c r="L56" s="46">
        <f t="shared" si="0"/>
        <v>0.86049208662929177</v>
      </c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</row>
    <row r="57" spans="1:164" s="2" customFormat="1" x14ac:dyDescent="0.2">
      <c r="A57" s="5" t="s">
        <v>21</v>
      </c>
      <c r="B57" s="25">
        <f>'Total Ciudades(volumen)'!B57/'Total Ciudades (ENERGÍA)'!$B$41</f>
        <v>58472.916128836303</v>
      </c>
      <c r="C57" s="25">
        <f>'Total Ciudades(volumen)'!C57/'Total Ciudades (ENERGÍA)'!$B$41</f>
        <v>61274.69590439021</v>
      </c>
      <c r="D57" s="25">
        <f>'Total Ciudades(volumen)'!D57/'Total Ciudades (ENERGÍA)'!$B$41</f>
        <v>58389.394238508139</v>
      </c>
      <c r="E57" s="25">
        <f>'Total Ciudades(volumen)'!E57/'Total Ciudades (ENERGÍA)'!$B$41</f>
        <v>60056.035595511072</v>
      </c>
      <c r="F57" s="21">
        <f>'Total Ciudades(volumen)'!F57/'Total Ciudades (ENERGÍA)'!$B$41</f>
        <v>60401.512505504848</v>
      </c>
      <c r="G57" s="25">
        <f>'Total Ciudades(volumen)'!G57/'Total Ciudades (ENERGÍA)'!$B$41</f>
        <v>727.29510792045733</v>
      </c>
      <c r="H57" s="25">
        <f>'Total Ciudades(volumen)'!H57/'Total Ciudades (ENERGÍA)'!$B$41</f>
        <v>2801.7797755539018</v>
      </c>
      <c r="I57" s="25">
        <f>'Total Ciudades(volumen)'!I57/'Total Ciudades (ENERGÍA)'!$B$41</f>
        <v>2885.3016658820666</v>
      </c>
      <c r="J57" s="25">
        <f>'Total Ciudades(volumen)'!J57/'Total Ciudades (ENERGÍA)'!$B$41</f>
        <v>83.521890328165085</v>
      </c>
      <c r="K57" s="25">
        <f>'Total Ciudades(volumen)'!K57/'Total Ciudades (ENERGÍA)'!$B$41</f>
        <v>-1583.1194666747656</v>
      </c>
      <c r="L57" s="46">
        <f t="shared" si="0"/>
        <v>0.87260700043291506</v>
      </c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</row>
    <row r="58" spans="1:164" s="2" customFormat="1" x14ac:dyDescent="0.2">
      <c r="A58" s="5" t="s">
        <v>22</v>
      </c>
      <c r="B58" s="25">
        <f>'Total Ciudades(volumen)'!B58/'Total Ciudades (ENERGÍA)'!$B$41</f>
        <v>37964.495603711403</v>
      </c>
      <c r="C58" s="25">
        <f>'Total Ciudades(volumen)'!C58/'Total Ciudades (ENERGÍA)'!$B$41</f>
        <v>45557.394724453683</v>
      </c>
      <c r="D58" s="25">
        <f>'Total Ciudades(volumen)'!D58/'Total Ciudades (ENERGÍA)'!$B$41</f>
        <v>37964.495603711403</v>
      </c>
      <c r="E58" s="25">
        <f>'Total Ciudades(volumen)'!E58/'Total Ciudades (ENERGÍA)'!$B$41</f>
        <v>39338.051054653683</v>
      </c>
      <c r="F58" s="21">
        <f>'Total Ciudades(volumen)'!F58/'Total Ciudades (ENERGÍA)'!$B$41</f>
        <v>37964.495603711403</v>
      </c>
      <c r="G58" s="25">
        <f>'Total Ciudades(volumen)'!G58/'Total Ciudades (ENERGÍA)'!$B$41</f>
        <v>2470.8155268769351</v>
      </c>
      <c r="H58" s="25">
        <f>'Total Ciudades(volumen)'!H58/'Total Ciudades (ENERGÍA)'!$B$41</f>
        <v>7592.8991207422814</v>
      </c>
      <c r="I58" s="25">
        <f>'Total Ciudades(volumen)'!I58/'Total Ciudades (ENERGÍA)'!$B$41</f>
        <v>7592.8991207422814</v>
      </c>
      <c r="J58" s="25">
        <f>'Total Ciudades(volumen)'!J58/'Total Ciudades (ENERGÍA)'!$B$41</f>
        <v>0</v>
      </c>
      <c r="K58" s="25">
        <f>'Total Ciudades(volumen)'!K58/'Total Ciudades (ENERGÍA)'!$B$41</f>
        <v>-1373.5554509422759</v>
      </c>
      <c r="L58" s="46">
        <f t="shared" si="0"/>
        <v>0.83843499928420762</v>
      </c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</row>
    <row r="59" spans="1:164" s="2" customFormat="1" x14ac:dyDescent="0.2">
      <c r="A59" s="5" t="s">
        <v>23</v>
      </c>
      <c r="B59" s="25">
        <f>'Total Ciudades(volumen)'!B59/'Total Ciudades (ENERGÍA)'!$B$41</f>
        <v>55526.871269988304</v>
      </c>
      <c r="C59" s="25">
        <f>'Total Ciudades(volumen)'!C59/'Total Ciudades (ENERGÍA)'!$B$41</f>
        <v>56870.814414359687</v>
      </c>
      <c r="D59" s="25">
        <f>'Total Ciudades(volumen)'!D59/'Total Ciudades (ENERGÍA)'!$B$41</f>
        <v>55276.305599003805</v>
      </c>
      <c r="E59" s="25">
        <f>'Total Ciudades(volumen)'!E59/'Total Ciudades (ENERGÍA)'!$B$41</f>
        <v>56142.370654963473</v>
      </c>
      <c r="F59" s="21">
        <f>'Total Ciudades(volumen)'!F59/'Total Ciudades (ENERGÍA)'!$B$41</f>
        <v>56870.814414359687</v>
      </c>
      <c r="G59" s="25">
        <f>'Total Ciudades(volumen)'!G59/'Total Ciudades (ENERGÍA)'!$B$41</f>
        <v>503.12506584906583</v>
      </c>
      <c r="H59" s="25">
        <f>'Total Ciudades(volumen)'!H59/'Total Ciudades (ENERGÍA)'!$B$41</f>
        <v>1343.9431443713838</v>
      </c>
      <c r="I59" s="25">
        <f>'Total Ciudades(volumen)'!I59/'Total Ciudades (ENERGÍA)'!$B$41</f>
        <v>1594.5088153558791</v>
      </c>
      <c r="J59" s="25">
        <f>'Total Ciudades(volumen)'!J59/'Total Ciudades (ENERGÍA)'!$B$41</f>
        <v>250.56567098449528</v>
      </c>
      <c r="K59" s="25">
        <f>'Total Ciudades(volumen)'!K59/'Total Ciudades (ENERGÍA)'!$B$41</f>
        <v>-615.49938497517121</v>
      </c>
      <c r="L59" s="46">
        <f t="shared" si="0"/>
        <v>0.86345724086196063</v>
      </c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</row>
    <row r="60" spans="1:164" s="2" customFormat="1" x14ac:dyDescent="0.2">
      <c r="A60" s="5" t="s">
        <v>24</v>
      </c>
      <c r="B60" s="25">
        <f>'Total Ciudades(volumen)'!B60/'Total Ciudades (ENERGÍA)'!$B$41</f>
        <v>56810.071221393744</v>
      </c>
      <c r="C60" s="25">
        <f>'Total Ciudades(volumen)'!C60/'Total Ciudades (ENERGÍA)'!$B$41</f>
        <v>57288.423866000514</v>
      </c>
      <c r="D60" s="25">
        <f>'Total Ciudades(volumen)'!D60/'Total Ciudades (ENERGÍA)'!$B$41</f>
        <v>56339.311475907729</v>
      </c>
      <c r="E60" s="25">
        <f>'Total Ciudades(volumen)'!E60/'Total Ciudades (ENERGÍA)'!$B$41</f>
        <v>56843.154567562699</v>
      </c>
      <c r="F60" s="21">
        <f>'Total Ciudades(volumen)'!F60/'Total Ciudades (ENERGÍA)'!$B$41</f>
        <v>56810.071221393744</v>
      </c>
      <c r="G60" s="25">
        <f>'Total Ciudades(volumen)'!G60/'Total Ciudades (ENERGÍA)'!$B$41</f>
        <v>198.68294184788036</v>
      </c>
      <c r="H60" s="25">
        <f>'Total Ciudades(volumen)'!H60/'Total Ciudades (ENERGÍA)'!$B$41</f>
        <v>478.3526446067637</v>
      </c>
      <c r="I60" s="25">
        <f>'Total Ciudades(volumen)'!I60/'Total Ciudades (ENERGÍA)'!$B$41</f>
        <v>949.11239009278518</v>
      </c>
      <c r="J60" s="25">
        <f>'Total Ciudades(volumen)'!J60/'Total Ciudades (ENERGÍA)'!$B$41</f>
        <v>470.75974548602142</v>
      </c>
      <c r="K60" s="25">
        <f>'Total Ciudades(volumen)'!K60/'Total Ciudades (ENERGÍA)'!$B$41</f>
        <v>-33.083346168950484</v>
      </c>
      <c r="L60" s="46">
        <f t="shared" si="0"/>
        <v>0.84587855650425514</v>
      </c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</row>
    <row r="61" spans="1:164" s="2" customFormat="1" x14ac:dyDescent="0.2">
      <c r="A61" s="5" t="s">
        <v>25</v>
      </c>
      <c r="B61" s="25">
        <f>'Total Ciudades(volumen)'!B61/'Total Ciudades (ENERGÍA)'!$B$41</f>
        <v>47063.674052026538</v>
      </c>
      <c r="C61" s="25">
        <f>'Total Ciudades(volumen)'!C61/'Total Ciudades (ENERGÍA)'!$B$41</f>
        <v>47835.264460676372</v>
      </c>
      <c r="D61" s="25">
        <f>'Total Ciudades(volumen)'!D61/'Total Ciudades (ENERGÍA)'!$B$41</f>
        <v>47000.045557394718</v>
      </c>
      <c r="E61" s="25">
        <f>'Total Ciudades(volumen)'!E61/'Total Ciudades (ENERGÍA)'!$B$41</f>
        <v>47240.338482509978</v>
      </c>
      <c r="F61" s="21">
        <f>'Total Ciudades(volumen)'!F61/'Total Ciudades (ENERGÍA)'!$B$41</f>
        <v>47280.982824862185</v>
      </c>
      <c r="G61" s="25">
        <f>'Total Ciudades(volumen)'!G61/'Total Ciudades (ENERGÍA)'!$B$41</f>
        <v>191.7477867955507</v>
      </c>
      <c r="H61" s="25">
        <f>'Total Ciudades(volumen)'!H61/'Total Ciudades (ENERGÍA)'!$B$41</f>
        <v>771.59040864982978</v>
      </c>
      <c r="I61" s="25">
        <f>'Total Ciudades(volumen)'!I61/'Total Ciudades (ENERGÍA)'!$B$41</f>
        <v>835.21890328165091</v>
      </c>
      <c r="J61" s="25">
        <f>'Total Ciudades(volumen)'!J61/'Total Ciudades (ENERGÍA)'!$B$41</f>
        <v>63.628494631821141</v>
      </c>
      <c r="K61" s="25">
        <f>'Total Ciudades(volumen)'!K61/'Total Ciudades (ENERGÍA)'!$B$41</f>
        <v>-176.664430483437</v>
      </c>
      <c r="L61" s="46">
        <f t="shared" si="0"/>
        <v>0.94180572041568111</v>
      </c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</row>
    <row r="62" spans="1:164" s="2" customFormat="1" ht="13.5" thickBot="1" x14ac:dyDescent="0.25">
      <c r="A62" s="6" t="s">
        <v>26</v>
      </c>
      <c r="B62" s="26">
        <f>'Total Ciudades(volumen)'!B62/'Total Ciudades (ENERGÍA)'!$B$41</f>
        <v>56551.912651288512</v>
      </c>
      <c r="C62" s="26">
        <f>'Total Ciudades(volumen)'!C62/'Total Ciudades (ENERGÍA)'!$B$41</f>
        <v>61274.69590439021</v>
      </c>
      <c r="D62" s="26">
        <f>'Total Ciudades(volumen)'!D62/'Total Ciudades (ENERGÍA)'!$B$41</f>
        <v>55200.376607796381</v>
      </c>
      <c r="E62" s="26">
        <f>'Total Ciudades(volumen)'!E62/'Total Ciudades (ENERGÍA)'!$B$41</f>
        <v>57109.3912972588</v>
      </c>
      <c r="F62" s="22">
        <f>'Total Ciudades(volumen)'!F62/'Total Ciudades (ENERGÍA)'!$B$41</f>
        <v>56111.524502285458</v>
      </c>
      <c r="G62" s="26">
        <f>'Total Ciudades(volumen)'!G62/'Total Ciudades (ENERGÍA)'!$B$41</f>
        <v>1518.3294820587055</v>
      </c>
      <c r="H62" s="33">
        <f>'Total Ciudades(volumen)'!H62/'Total Ciudades (ENERGÍA)'!$B$41</f>
        <v>4722.7832531016984</v>
      </c>
      <c r="I62" s="33">
        <f>'Total Ciudades(volumen)'!I62/'Total Ciudades (ENERGÍA)'!$B$41</f>
        <v>6074.3192965938251</v>
      </c>
      <c r="J62" s="33">
        <f>'Total Ciudades(volumen)'!J62/'Total Ciudades (ENERGÍA)'!$B$41</f>
        <v>1351.5360434921261</v>
      </c>
      <c r="K62" s="33">
        <f>'Total Ciudades(volumen)'!K62/'Total Ciudades (ENERGÍA)'!$B$41</f>
        <v>-557.47864597029036</v>
      </c>
      <c r="L62" s="47">
        <f t="shared" si="0"/>
        <v>0.85006410360975249</v>
      </c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</row>
    <row r="63" spans="1:164" s="2" customFormat="1" ht="15" x14ac:dyDescent="0.25">
      <c r="A63" s="28" t="s">
        <v>41</v>
      </c>
      <c r="B63" s="24">
        <f>'Total Ciudades(volumen)'!B63/'Total Ciudades (ENERGÍA)'!$B$41</f>
        <v>56658.213238978904</v>
      </c>
      <c r="C63" s="24">
        <f>'Total Ciudades(volumen)'!C63/'Total Ciudades (ENERGÍA)'!$B$41</f>
        <v>58047.713778074736</v>
      </c>
      <c r="D63" s="24">
        <f>'Total Ciudades(volumen)'!D63/'Total Ciudades (ENERGÍA)'!$B$41</f>
        <v>55124.447616588957</v>
      </c>
      <c r="E63" s="24">
        <f>'Total Ciudades(volumen)'!E63/'Total Ciudades (ENERGÍA)'!$B$41</f>
        <v>56770.208501009853</v>
      </c>
      <c r="F63" s="24">
        <f>'Total Ciudades(volumen)'!F63/'Total Ciudades (ENERGÍA)'!$B$41</f>
        <v>57022.672396774527</v>
      </c>
      <c r="G63" s="24">
        <f>'Total Ciudades(volumen)'!G63/'Total Ciudades (ENERGÍA)'!$B$41</f>
        <v>742.94190821790858</v>
      </c>
      <c r="H63" s="24">
        <f>'Total Ciudades(volumen)'!H63/'Total Ciudades (ENERGÍA)'!$B$41</f>
        <v>1389.5005390958374</v>
      </c>
      <c r="I63" s="24">
        <f>'Total Ciudades(volumen)'!I63/'Total Ciudades (ENERGÍA)'!$B$41</f>
        <v>2923.2661614857784</v>
      </c>
      <c r="J63" s="24">
        <f>'Total Ciudades(volumen)'!J63/'Total Ciudades (ENERGÍA)'!$B$41</f>
        <v>1533.7656223899407</v>
      </c>
      <c r="K63" s="24">
        <f>'Total Ciudades(volumen)'!K63/'Total Ciudades (ENERGÍA)'!$B$41</f>
        <v>-111.99526203094865</v>
      </c>
      <c r="L63" s="48">
        <f t="shared" si="0"/>
        <v>0.87550349640468184</v>
      </c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</row>
    <row r="64" spans="1:164" s="2" customFormat="1" ht="15" x14ac:dyDescent="0.25">
      <c r="A64" s="29" t="s">
        <v>42</v>
      </c>
      <c r="B64" s="25">
        <f>'Total Ciudades(volumen)'!B64/'Total Ciudades (ENERGÍA)'!$B$41</f>
        <v>57333.981260724962</v>
      </c>
      <c r="C64" s="25">
        <f>'Total Ciudades(volumen)'!C64/'Total Ciudades (ENERGÍA)'!$B$41</f>
        <v>57174.530379189375</v>
      </c>
      <c r="D64" s="25">
        <f>'Total Ciudades(volumen)'!D64/'Total Ciudades (ENERGÍA)'!$B$41</f>
        <v>55124.447616588957</v>
      </c>
      <c r="E64" s="25">
        <f>'Total Ciudades(volumen)'!E64/'Total Ciudades (ENERGÍA)'!$B$41</f>
        <v>56283.630215688951</v>
      </c>
      <c r="F64" s="25">
        <f>'Total Ciudades(volumen)'!F64/'Total Ciudades (ENERGÍA)'!$B$41</f>
        <v>57174.530379189375</v>
      </c>
      <c r="G64" s="25">
        <f>'Total Ciudades(volumen)'!G64/'Total Ciudades (ENERGÍA)'!$B$41</f>
        <v>857.49349907435726</v>
      </c>
      <c r="H64" s="25">
        <f>'Total Ciudades(volumen)'!H64/'Total Ciudades (ENERGÍA)'!$B$41</f>
        <v>-159.45088153558791</v>
      </c>
      <c r="I64" s="25">
        <f>'Total Ciudades(volumen)'!I64/'Total Ciudades (ENERGÍA)'!$B$41</f>
        <v>2050.0827626004157</v>
      </c>
      <c r="J64" s="25">
        <f>'Total Ciudades(volumen)'!J64/'Total Ciudades (ENERGÍA)'!$B$41</f>
        <v>2209.5336441360037</v>
      </c>
      <c r="K64" s="25">
        <f>'Total Ciudades(volumen)'!K64/'Total Ciudades (ENERGÍA)'!$B$41</f>
        <v>1050.3510450360131</v>
      </c>
      <c r="L64" s="46">
        <f t="shared" si="0"/>
        <v>0.87414540407282093</v>
      </c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</row>
    <row r="65" spans="1:164" s="2" customFormat="1" ht="15.75" thickBot="1" x14ac:dyDescent="0.3">
      <c r="A65" s="30" t="s">
        <v>43</v>
      </c>
      <c r="B65" s="26">
        <f>'Total Ciudades(volumen)'!B65/'Total Ciudades (ENERGÍA)'!$B$41</f>
        <v>54767.581357914074</v>
      </c>
      <c r="C65" s="26">
        <f>'Total Ciudades(volumen)'!C65/'Total Ciudades (ENERGÍA)'!$B$41</f>
        <v>56787.292524031523</v>
      </c>
      <c r="D65" s="26">
        <f>'Total Ciudades(volumen)'!D65/'Total Ciudades (ENERGÍA)'!$B$41</f>
        <v>54205.706822979148</v>
      </c>
      <c r="E65" s="26">
        <f>'Total Ciudades(volumen)'!E65/'Total Ciudades (ENERGÍA)'!$B$41</f>
        <v>55307.761895361167</v>
      </c>
      <c r="F65" s="26">
        <f>'Total Ciudades(volumen)'!F65/'Total Ciudades (ENERGÍA)'!$B$41</f>
        <v>54213.299722099888</v>
      </c>
      <c r="G65" s="26">
        <f>'Total Ciudades(volumen)'!G65/'Total Ciudades (ENERGÍA)'!$B$41</f>
        <v>935.26641209361355</v>
      </c>
      <c r="H65" s="26">
        <f>'Total Ciudades(volumen)'!H65/'Total Ciudades (ENERGÍA)'!$B$41</f>
        <v>2019.7111661174467</v>
      </c>
      <c r="I65" s="26">
        <f>'Total Ciudades(volumen)'!I65/'Total Ciudades (ENERGÍA)'!$B$41</f>
        <v>2581.5857010523755</v>
      </c>
      <c r="J65" s="26">
        <f>'Total Ciudades(volumen)'!J65/'Total Ciudades (ENERGÍA)'!$B$41</f>
        <v>561.87453493492876</v>
      </c>
      <c r="K65" s="26">
        <f>'Total Ciudades(volumen)'!K65/'Total Ciudades (ENERGÍA)'!$B$41</f>
        <v>-540.18053744709175</v>
      </c>
      <c r="L65" s="49">
        <f t="shared" si="0"/>
        <v>0.88532846409841837</v>
      </c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</row>
    <row r="66" spans="1:164" x14ac:dyDescent="0.2">
      <c r="L66" s="50"/>
    </row>
    <row r="67" spans="1:164" x14ac:dyDescent="0.2">
      <c r="L67" s="50"/>
    </row>
    <row r="68" spans="1:164" x14ac:dyDescent="0.2">
      <c r="L68" s="50"/>
    </row>
    <row r="69" spans="1:164" s="2" customFormat="1" ht="18.75" x14ac:dyDescent="0.25">
      <c r="A69" s="16" t="s">
        <v>37</v>
      </c>
      <c r="B69" s="41">
        <v>0.11794300000000001</v>
      </c>
      <c r="C69" s="41" t="s">
        <v>47</v>
      </c>
      <c r="D69"/>
      <c r="E69"/>
      <c r="F69"/>
      <c r="G69"/>
      <c r="H69"/>
      <c r="I69"/>
      <c r="J69"/>
      <c r="K69" s="1"/>
      <c r="L69" s="50"/>
      <c r="M69" s="1"/>
      <c r="N69" s="1"/>
      <c r="O69" s="1"/>
      <c r="P69" s="1"/>
      <c r="Q69" s="45" t="str">
        <f>"ESTADÍSTICAS PRECIOS GMC SURTIDOR EDS REVISADAS - "&amp;$C$5&amp;" 2016 $/MBTU"</f>
        <v>ESTADÍSTICAS PRECIOS GMC SURTIDOR EDS REVISADAS - JULIO 2016 $/MBTU</v>
      </c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</row>
    <row r="70" spans="1:164" s="2" customFormat="1" ht="15.75" thickBot="1" x14ac:dyDescent="0.3">
      <c r="A70" t="s">
        <v>48</v>
      </c>
      <c r="B70"/>
      <c r="C70"/>
      <c r="D70"/>
      <c r="E70"/>
      <c r="F70"/>
      <c r="G70"/>
      <c r="H70"/>
      <c r="I70"/>
      <c r="J70"/>
      <c r="K70" s="1"/>
      <c r="L70" s="50"/>
      <c r="M70" s="1"/>
      <c r="N70" s="1"/>
      <c r="O70" s="1"/>
      <c r="P70" s="1"/>
      <c r="Q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</row>
    <row r="71" spans="1:164" s="2" customFormat="1" ht="15.75" thickBot="1" x14ac:dyDescent="0.3">
      <c r="A71"/>
      <c r="B71" s="63" t="s">
        <v>31</v>
      </c>
      <c r="C71" s="64"/>
      <c r="D71" s="64"/>
      <c r="E71" s="64"/>
      <c r="F71" s="64"/>
      <c r="G71" s="64"/>
      <c r="H71" s="64"/>
      <c r="I71" s="64"/>
      <c r="J71" s="64"/>
      <c r="K71" s="65"/>
      <c r="L71" s="5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</row>
    <row r="72" spans="1:164" s="2" customFormat="1" ht="13.5" thickBot="1" x14ac:dyDescent="0.25">
      <c r="A72" s="1"/>
      <c r="B72" s="18" t="s">
        <v>7</v>
      </c>
      <c r="C72" s="18" t="s">
        <v>8</v>
      </c>
      <c r="D72" s="18" t="s">
        <v>9</v>
      </c>
      <c r="E72" s="18" t="s">
        <v>10</v>
      </c>
      <c r="F72" s="18" t="s">
        <v>11</v>
      </c>
      <c r="G72" s="19" t="s">
        <v>32</v>
      </c>
      <c r="H72" s="19" t="s">
        <v>33</v>
      </c>
      <c r="I72" s="19" t="s">
        <v>34</v>
      </c>
      <c r="J72" s="19" t="s">
        <v>35</v>
      </c>
      <c r="K72" s="19" t="s">
        <v>36</v>
      </c>
      <c r="L72" s="52" t="s">
        <v>53</v>
      </c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</row>
    <row r="73" spans="1:164" s="2" customFormat="1" x14ac:dyDescent="0.2">
      <c r="A73" s="4" t="s">
        <v>6</v>
      </c>
      <c r="B73" s="20">
        <f>'Total Ciudades(volumen)'!B73/'Total Ciudades (ENERGÍA)'!$B$69</f>
        <v>66438.873014930941</v>
      </c>
      <c r="C73" s="20">
        <f>'Total Ciudades(volumen)'!C73/'Total Ciudades (ENERGÍA)'!$B$69</f>
        <v>66676.275828154277</v>
      </c>
      <c r="D73" s="20">
        <f>'Total Ciudades(volumen)'!D73/'Total Ciudades (ENERGÍA)'!$B$69</f>
        <v>62318.238471125878</v>
      </c>
      <c r="E73" s="20">
        <f>'Total Ciudades(volumen)'!E73/'Total Ciudades (ENERGÍA)'!$B$69</f>
        <v>64579.21764468147</v>
      </c>
      <c r="F73" s="20">
        <f>'Total Ciudades(volumen)'!F73/'Total Ciudades (ENERGÍA)'!$B$69</f>
        <v>64353.119727325909</v>
      </c>
      <c r="G73" s="20">
        <f>'Total Ciudades(volumen)'!G73/'Total Ciudades (ENERGÍA)'!$B$69</f>
        <v>1543.8523971502805</v>
      </c>
      <c r="H73" s="25">
        <f>'Total Ciudades(volumen)'!H73/'Total Ciudades (ENERGÍA)'!$B$69</f>
        <v>237.40281322333669</v>
      </c>
      <c r="I73" s="25">
        <f>'Total Ciudades(volumen)'!I73/'Total Ciudades (ENERGÍA)'!$B$69</f>
        <v>4358.0373570283946</v>
      </c>
      <c r="J73" s="25">
        <f>'Total Ciudades(volumen)'!J73/'Total Ciudades (ENERGÍA)'!$B$69</f>
        <v>4120.6345438050585</v>
      </c>
      <c r="K73" s="25">
        <f>'Total Ciudades(volumen)'!K73/'Total Ciudades (ENERGÍA)'!$B$69</f>
        <v>1859.6553702494682</v>
      </c>
      <c r="L73" s="46">
        <f>IFERROR(B73/E73,"")</f>
        <v>1.0287964989059082</v>
      </c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</row>
    <row r="74" spans="1:164" s="2" customFormat="1" x14ac:dyDescent="0.2">
      <c r="A74" s="5" t="s">
        <v>12</v>
      </c>
      <c r="B74" s="21">
        <f>'Total Ciudades(volumen)'!B74/'Total Ciudades (ENERGÍA)'!$B$69</f>
        <v>62691.300034762549</v>
      </c>
      <c r="C74" s="21">
        <f>'Total Ciudades(volumen)'!C74/'Total Ciudades (ENERGÍA)'!$B$69</f>
        <v>67235.868173609284</v>
      </c>
      <c r="D74" s="21">
        <f>'Total Ciudades(volumen)'!D74/'Total Ciudades (ENERGÍA)'!$B$69</f>
        <v>60113.783776909178</v>
      </c>
      <c r="E74" s="21">
        <f>'Total Ciudades(volumen)'!E74/'Total Ciudades (ENERGÍA)'!$B$69</f>
        <v>63372.184492132263</v>
      </c>
      <c r="F74" s="21">
        <f>'Total Ciudades(volumen)'!F74/'Total Ciudades (ENERGÍA)'!$B$69</f>
        <v>61809.518157075872</v>
      </c>
      <c r="G74" s="21">
        <f>'Total Ciudades(volumen)'!G74/'Total Ciudades (ENERGÍA)'!$B$69</f>
        <v>1853.7695687447238</v>
      </c>
      <c r="H74" s="25">
        <f>'Total Ciudades(volumen)'!H74/'Total Ciudades (ENERGÍA)'!$B$69</f>
        <v>4544.568138846731</v>
      </c>
      <c r="I74" s="25">
        <f>'Total Ciudades(volumen)'!I74/'Total Ciudades (ENERGÍA)'!$B$69</f>
        <v>7122.0843967001001</v>
      </c>
      <c r="J74" s="25">
        <f>'Total Ciudades(volumen)'!J74/'Total Ciudades (ENERGÍA)'!$B$69</f>
        <v>2577.5162578533696</v>
      </c>
      <c r="K74" s="25">
        <f>'Total Ciudades(volumen)'!K74/'Total Ciudades (ENERGÍA)'!$B$69</f>
        <v>-680.88445736970959</v>
      </c>
      <c r="L74" s="46">
        <f t="shared" ref="L74:L93" si="1">IFERROR(B74/E74,"")</f>
        <v>0.98925578370342837</v>
      </c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</row>
    <row r="75" spans="1:164" s="2" customFormat="1" x14ac:dyDescent="0.2">
      <c r="A75" s="5" t="s">
        <v>29</v>
      </c>
      <c r="B75" s="21">
        <f>'Total Ciudades(volumen)'!B75/'Total Ciudades (ENERGÍA)'!$B$69</f>
        <v>66159.076842203431</v>
      </c>
      <c r="C75" s="21">
        <f>'Total Ciudades(volumen)'!C75/'Total Ciudades (ENERGÍA)'!$B$69</f>
        <v>89789.135429826274</v>
      </c>
      <c r="D75" s="21">
        <f>'Total Ciudades(volumen)'!D75/'Total Ciudades (ENERGÍA)'!$B$69</f>
        <v>61470.371281042535</v>
      </c>
      <c r="E75" s="21">
        <f>'Total Ciudades(volumen)'!E75/'Total Ciudades (ENERGÍA)'!$B$69</f>
        <v>65099.861091092025</v>
      </c>
      <c r="F75" s="21">
        <f>'Total Ciudades(volumen)'!F75/'Total Ciudades (ENERGÍA)'!$B$69</f>
        <v>65200.986917409253</v>
      </c>
      <c r="G75" s="21">
        <f>'Total Ciudades(volumen)'!G75/'Total Ciudades (ENERGÍA)'!$B$69</f>
        <v>3034.9971120007235</v>
      </c>
      <c r="H75" s="25">
        <f>'Total Ciudades(volumen)'!H75/'Total Ciudades (ENERGÍA)'!$B$69</f>
        <v>23630.058587622832</v>
      </c>
      <c r="I75" s="25">
        <f>'Total Ciudades(volumen)'!I75/'Total Ciudades (ENERGÍA)'!$B$69</f>
        <v>28318.764148783732</v>
      </c>
      <c r="J75" s="25">
        <f>'Total Ciudades(volumen)'!J75/'Total Ciudades (ENERGÍA)'!$B$69</f>
        <v>4688.7055611608994</v>
      </c>
      <c r="K75" s="25">
        <f>'Total Ciudades(volumen)'!K75/'Total Ciudades (ENERGÍA)'!$B$69</f>
        <v>1059.2157511114099</v>
      </c>
      <c r="L75" s="46">
        <f t="shared" si="1"/>
        <v>1.0162706299730699</v>
      </c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</row>
    <row r="76" spans="1:164" s="2" customFormat="1" x14ac:dyDescent="0.2">
      <c r="A76" s="5" t="s">
        <v>13</v>
      </c>
      <c r="B76" s="21">
        <f>'Total Ciudades(volumen)'!B76/'Total Ciudades (ENERGÍA)'!$B$69</f>
        <v>64599.001212450079</v>
      </c>
      <c r="C76" s="21">
        <f>'Total Ciudades(volumen)'!C76/'Total Ciudades (ENERGÍA)'!$B$69</f>
        <v>65285.773636417587</v>
      </c>
      <c r="D76" s="21">
        <f>'Total Ciudades(volumen)'!D76/'Total Ciudades (ENERGÍA)'!$B$69</f>
        <v>61300.797843025866</v>
      </c>
      <c r="E76" s="21">
        <f>'Total Ciudades(volumen)'!E76/'Total Ciudades (ENERGÍA)'!$B$69</f>
        <v>63527.636231060766</v>
      </c>
      <c r="F76" s="21">
        <f>'Total Ciudades(volumen)'!F76/'Total Ciudades (ENERGÍA)'!$B$69</f>
        <v>64522.693165342578</v>
      </c>
      <c r="G76" s="21">
        <f>'Total Ciudades(volumen)'!G76/'Total Ciudades (ENERGÍA)'!$B$69</f>
        <v>1156.2068431973596</v>
      </c>
      <c r="H76" s="25">
        <f>'Total Ciudades(volumen)'!H76/'Total Ciudades (ENERGÍA)'!$B$69</f>
        <v>686.77242396750967</v>
      </c>
      <c r="I76" s="25">
        <f>'Total Ciudades(volumen)'!I76/'Total Ciudades (ENERGÍA)'!$B$69</f>
        <v>3984.9757933917231</v>
      </c>
      <c r="J76" s="25">
        <f>'Total Ciudades(volumen)'!J76/'Total Ciudades (ENERGÍA)'!$B$69</f>
        <v>3298.2033694242132</v>
      </c>
      <c r="K76" s="25">
        <f>'Total Ciudades(volumen)'!K76/'Total Ciudades (ENERGÍA)'!$B$69</f>
        <v>1071.3649813893123</v>
      </c>
      <c r="L76" s="46">
        <f t="shared" si="1"/>
        <v>1.0168645497448163</v>
      </c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</row>
    <row r="77" spans="1:164" s="2" customFormat="1" x14ac:dyDescent="0.2">
      <c r="A77" s="5" t="s">
        <v>14</v>
      </c>
      <c r="B77" s="21">
        <f>'Total Ciudades(volumen)'!B77/'Total Ciudades (ENERGÍA)'!$B$69</f>
        <v>66159.076842203431</v>
      </c>
      <c r="C77" s="21">
        <f>'Total Ciudades(volumen)'!C77/'Total Ciudades (ENERGÍA)'!$B$69</f>
        <v>67405.441611625953</v>
      </c>
      <c r="D77" s="21">
        <f>'Total Ciudades(volumen)'!D77/'Total Ciudades (ENERGÍA)'!$B$69</f>
        <v>60876.864247984195</v>
      </c>
      <c r="E77" s="21">
        <f>'Total Ciudades(volumen)'!E77/'Total Ciudades (ENERGÍA)'!$B$69</f>
        <v>64154.294871251368</v>
      </c>
      <c r="F77" s="21">
        <f>'Total Ciudades(volumen)'!F77/'Total Ciudades (ENERGÍA)'!$B$69</f>
        <v>63505.252537242566</v>
      </c>
      <c r="G77" s="21">
        <f>'Total Ciudades(volumen)'!G77/'Total Ciudades (ENERGÍA)'!$B$69</f>
        <v>1846.4307066884617</v>
      </c>
      <c r="H77" s="25">
        <f>'Total Ciudades(volumen)'!H77/'Total Ciudades (ENERGÍA)'!$B$69</f>
        <v>1246.3647694225176</v>
      </c>
      <c r="I77" s="25">
        <f>'Total Ciudades(volumen)'!I77/'Total Ciudades (ENERGÍA)'!$B$69</f>
        <v>6528.5773636417589</v>
      </c>
      <c r="J77" s="25">
        <f>'Total Ciudades(volumen)'!J77/'Total Ciudades (ENERGÍA)'!$B$69</f>
        <v>5282.2125942192415</v>
      </c>
      <c r="K77" s="25">
        <f>'Total Ciudades(volumen)'!K77/'Total Ciudades (ENERGÍA)'!$B$69</f>
        <v>2004.7819709520684</v>
      </c>
      <c r="L77" s="46">
        <f t="shared" si="1"/>
        <v>1.0312493804970559</v>
      </c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</row>
    <row r="78" spans="1:164" s="2" customFormat="1" x14ac:dyDescent="0.2">
      <c r="A78" s="5" t="s">
        <v>15</v>
      </c>
      <c r="B78" s="21">
        <f>'Total Ciudades(volumen)'!B78/'Total Ciudades (ENERGÍA)'!$B$69</f>
        <v>62386.067846332546</v>
      </c>
      <c r="C78" s="21">
        <f>'Total Ciudades(volumen)'!C78/'Total Ciudades (ENERGÍA)'!$B$69</f>
        <v>73849.232256259376</v>
      </c>
      <c r="D78" s="21">
        <f>'Total Ciudades(volumen)'!D78/'Total Ciudades (ENERGÍA)'!$B$69</f>
        <v>60198.570495917513</v>
      </c>
      <c r="E78" s="21">
        <f>'Total Ciudades(volumen)'!E78/'Total Ciudades (ENERGÍA)'!$B$69</f>
        <v>66628.116971757539</v>
      </c>
      <c r="F78" s="21">
        <f>'Total Ciudades(volumen)'!F78/'Total Ciudades (ENERGÍA)'!$B$69</f>
        <v>65964.067388484269</v>
      </c>
      <c r="G78" s="21">
        <f>'Total Ciudades(volumen)'!G78/'Total Ciudades (ENERGÍA)'!$B$69</f>
        <v>3966.1531417718725</v>
      </c>
      <c r="H78" s="25">
        <f>'Total Ciudades(volumen)'!H78/'Total Ciudades (ENERGÍA)'!$B$69</f>
        <v>11463.164409926829</v>
      </c>
      <c r="I78" s="25">
        <f>'Total Ciudades(volumen)'!I78/'Total Ciudades (ENERGÍA)'!$B$69</f>
        <v>13650.66176034186</v>
      </c>
      <c r="J78" s="25">
        <f>'Total Ciudades(volumen)'!J78/'Total Ciudades (ENERGÍA)'!$B$69</f>
        <v>2187.4973504150307</v>
      </c>
      <c r="K78" s="25">
        <f>'Total Ciudades(volumen)'!K78/'Total Ciudades (ENERGÍA)'!$B$69</f>
        <v>-4242.049125424991</v>
      </c>
      <c r="L78" s="46">
        <f t="shared" si="1"/>
        <v>0.93633244764784329</v>
      </c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</row>
    <row r="79" spans="1:164" s="2" customFormat="1" x14ac:dyDescent="0.2">
      <c r="A79" s="5" t="s">
        <v>16</v>
      </c>
      <c r="B79" s="39">
        <f>'Total Ciudades(volumen)'!B79/'Total Ciudades (ENERGÍA)'!$B$69</f>
        <v>65595.647377857662</v>
      </c>
      <c r="C79" s="21">
        <f>'Total Ciudades(volumen)'!C79/'Total Ciudades (ENERGÍA)'!$B$69</f>
        <v>67269.782861212618</v>
      </c>
      <c r="D79" s="21">
        <f>'Total Ciudades(volumen)'!D79/'Total Ciudades (ENERGÍA)'!$B$69</f>
        <v>62657.385347159216</v>
      </c>
      <c r="E79" s="21">
        <f>'Total Ciudades(volumen)'!E79/'Total Ciudades (ENERGÍA)'!$B$69</f>
        <v>64924.158279847041</v>
      </c>
      <c r="F79" s="21">
        <f>'Total Ciudades(volumen)'!F79/'Total Ciudades (ENERGÍA)'!$B$69</f>
        <v>65794.4939504676</v>
      </c>
      <c r="G79" s="21">
        <f>'Total Ciudades(volumen)'!G79/'Total Ciudades (ENERGÍA)'!$B$69</f>
        <v>1352.2611544295121</v>
      </c>
      <c r="H79" s="25">
        <f>'Total Ciudades(volumen)'!H79/'Total Ciudades (ENERGÍA)'!$B$69</f>
        <v>1674.1354833549572</v>
      </c>
      <c r="I79" s="25">
        <f>'Total Ciudades(volumen)'!I79/'Total Ciudades (ENERGÍA)'!$B$69</f>
        <v>4612.3975140533985</v>
      </c>
      <c r="J79" s="25">
        <f>'Total Ciudades(volumen)'!J79/'Total Ciudades (ENERGÍA)'!$B$69</f>
        <v>2938.2620306984413</v>
      </c>
      <c r="K79" s="25">
        <f>'Total Ciudades(volumen)'!K79/'Total Ciudades (ENERGÍA)'!$B$69</f>
        <v>671.48909801061461</v>
      </c>
      <c r="L79" s="46">
        <f t="shared" si="1"/>
        <v>1.0103426692898545</v>
      </c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</row>
    <row r="80" spans="1:164" s="2" customFormat="1" x14ac:dyDescent="0.2">
      <c r="A80" s="5" t="s">
        <v>17</v>
      </c>
      <c r="B80" s="21">
        <f>'Total Ciudades(volumen)'!B80/'Total Ciudades (ENERGÍA)'!$B$69</f>
        <v>65938.631372781761</v>
      </c>
      <c r="C80" s="21">
        <f>'Total Ciudades(volumen)'!C80/'Total Ciudades (ENERGÍA)'!$B$69</f>
        <v>66294.735592616766</v>
      </c>
      <c r="D80" s="21">
        <f>'Total Ciudades(volumen)'!D80/'Total Ciudades (ENERGÍA)'!$B$69</f>
        <v>63420.465818234232</v>
      </c>
      <c r="E80" s="21">
        <f>'Total Ciudades(volumen)'!E80/'Total Ciudades (ENERGÍA)'!$B$69</f>
        <v>65500.566657905365</v>
      </c>
      <c r="F80" s="21">
        <f>'Total Ciudades(volumen)'!F80/'Total Ciudades (ENERGÍA)'!$B$69</f>
        <v>65624.920512450932</v>
      </c>
      <c r="G80" s="21">
        <f>'Total Ciudades(volumen)'!G80/'Total Ciudades (ENERGÍA)'!$B$69</f>
        <v>603.53964449827617</v>
      </c>
      <c r="H80" s="25">
        <f>'Total Ciudades(volumen)'!H80/'Total Ciudades (ENERGÍA)'!$B$69</f>
        <v>356.10421983500504</v>
      </c>
      <c r="I80" s="25">
        <f>'Total Ciudades(volumen)'!I80/'Total Ciudades (ENERGÍA)'!$B$69</f>
        <v>2874.2697743825406</v>
      </c>
      <c r="J80" s="25">
        <f>'Total Ciudades(volumen)'!J80/'Total Ciudades (ENERGÍA)'!$B$69</f>
        <v>2518.1655545475355</v>
      </c>
      <c r="K80" s="25">
        <f>'Total Ciudades(volumen)'!K80/'Total Ciudades (ENERGÍA)'!$B$69</f>
        <v>438.06471487639766</v>
      </c>
      <c r="L80" s="46">
        <f t="shared" si="1"/>
        <v>1.0066879530548845</v>
      </c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</row>
    <row r="81" spans="1:164" s="2" customFormat="1" x14ac:dyDescent="0.2">
      <c r="A81" s="5" t="s">
        <v>18</v>
      </c>
      <c r="B81" s="21">
        <f>'Total Ciudades(volumen)'!B81/'Total Ciudades (ENERGÍA)'!$B$69</f>
        <v>65701.228559558425</v>
      </c>
      <c r="C81" s="21">
        <f>'Total Ciudades(volumen)'!C81/'Total Ciudades (ENERGÍA)'!$B$69</f>
        <v>68075.256691791801</v>
      </c>
      <c r="D81" s="21">
        <f>'Total Ciudades(volumen)'!D81/'Total Ciudades (ENERGÍA)'!$B$69</f>
        <v>61724.731438067538</v>
      </c>
      <c r="E81" s="21">
        <f>'Total Ciudades(volumen)'!E81/'Total Ciudades (ENERGÍA)'!$B$69</f>
        <v>65068.15439096286</v>
      </c>
      <c r="F81" s="21">
        <f>'Total Ciudades(volumen)'!F81/'Total Ciudades (ENERGÍA)'!$B$69</f>
        <v>65879.280669475935</v>
      </c>
      <c r="G81" s="21">
        <f>'Total Ciudades(volumen)'!G81/'Total Ciudades (ENERGÍA)'!$B$69</f>
        <v>1497.8640408421486</v>
      </c>
      <c r="H81" s="25">
        <f>'Total Ciudades(volumen)'!H81/'Total Ciudades (ENERGÍA)'!$B$69</f>
        <v>2374.0281322333667</v>
      </c>
      <c r="I81" s="25">
        <f>'Total Ciudades(volumen)'!I81/'Total Ciudades (ENERGÍA)'!$B$69</f>
        <v>6350.5252537242559</v>
      </c>
      <c r="J81" s="25">
        <f>'Total Ciudades(volumen)'!J81/'Total Ciudades (ENERGÍA)'!$B$69</f>
        <v>3976.4971214908896</v>
      </c>
      <c r="K81" s="25">
        <f>'Total Ciudades(volumen)'!K81/'Total Ciudades (ENERGÍA)'!$B$69</f>
        <v>633.07416859556702</v>
      </c>
      <c r="L81" s="46">
        <f t="shared" si="1"/>
        <v>1.009729401033749</v>
      </c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</row>
    <row r="82" spans="1:164" s="2" customFormat="1" x14ac:dyDescent="0.2">
      <c r="A82" s="5" t="s">
        <v>30</v>
      </c>
      <c r="B82" s="21">
        <f>'Total Ciudades(volumen)'!B82/'Total Ciudades (ENERGÍA)'!$B$69</f>
        <v>66396.479655426767</v>
      </c>
      <c r="C82" s="21">
        <f>'Total Ciudades(volumen)'!C82/'Total Ciudades (ENERGÍA)'!$B$69</f>
        <v>69262.270757908482</v>
      </c>
      <c r="D82" s="21">
        <f>'Total Ciudades(volumen)'!D82/'Total Ciudades (ENERGÍA)'!$B$69</f>
        <v>65455.347074434256</v>
      </c>
      <c r="E82" s="21">
        <f>'Total Ciudades(volumen)'!E82/'Total Ciudades (ENERGÍA)'!$B$69</f>
        <v>66902.844782837667</v>
      </c>
      <c r="F82" s="21">
        <f>'Total Ciudades(volumen)'!F82/'Total Ciudades (ENERGÍA)'!$B$69</f>
        <v>66303.214264517606</v>
      </c>
      <c r="G82" s="21">
        <f>'Total Ciudades(volumen)'!G82/'Total Ciudades (ENERGÍA)'!$B$69</f>
        <v>882.25079215611868</v>
      </c>
      <c r="H82" s="25">
        <f>'Total Ciudades(volumen)'!H82/'Total Ciudades (ENERGÍA)'!$B$69</f>
        <v>2865.7911024817072</v>
      </c>
      <c r="I82" s="25">
        <f>'Total Ciudades(volumen)'!I82/'Total Ciudades (ENERGÍA)'!$B$69</f>
        <v>3806.9236834742205</v>
      </c>
      <c r="J82" s="25">
        <f>'Total Ciudades(volumen)'!J82/'Total Ciudades (ENERGÍA)'!$B$69</f>
        <v>941.13258099251334</v>
      </c>
      <c r="K82" s="25">
        <f>'Total Ciudades(volumen)'!K82/'Total Ciudades (ENERGÍA)'!$B$69</f>
        <v>-506.36512741089018</v>
      </c>
      <c r="L82" s="46">
        <f t="shared" si="1"/>
        <v>0.99243133637957359</v>
      </c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</row>
    <row r="83" spans="1:164" s="2" customFormat="1" x14ac:dyDescent="0.2">
      <c r="A83" s="5" t="s">
        <v>19</v>
      </c>
      <c r="B83" s="21">
        <f>'Total Ciudades(volumen)'!B83/'Total Ciudades (ENERGÍA)'!$B$69</f>
        <v>48913.458195908192</v>
      </c>
      <c r="C83" s="21">
        <f>'Total Ciudades(volumen)'!C83/'Total Ciudades (ENERGÍA)'!$B$69</f>
        <v>53246.059537234083</v>
      </c>
      <c r="D83" s="21">
        <f>'Total Ciudades(volumen)'!D83/'Total Ciudades (ENERGÍA)'!$B$69</f>
        <v>48548.875304172354</v>
      </c>
      <c r="E83" s="21">
        <f>'Total Ciudades(volumen)'!E83/'Total Ciudades (ENERGÍA)'!$B$69</f>
        <v>49530.558055125373</v>
      </c>
      <c r="F83" s="21">
        <f>'Total Ciudades(volumen)'!F83/'Total Ciudades (ENERGÍA)'!$B$69</f>
        <v>49345.870462850697</v>
      </c>
      <c r="G83" s="21">
        <f>'Total Ciudades(volumen)'!G83/'Total Ciudades (ENERGÍA)'!$B$69</f>
        <v>864.42754919281037</v>
      </c>
      <c r="H83" s="25">
        <f>'Total Ciudades(volumen)'!H83/'Total Ciudades (ENERGÍA)'!$B$69</f>
        <v>4332.6013413258943</v>
      </c>
      <c r="I83" s="25">
        <f>'Total Ciudades(volumen)'!I83/'Total Ciudades (ENERGÍA)'!$B$69</f>
        <v>4697.1842330617328</v>
      </c>
      <c r="J83" s="25">
        <f>'Total Ciudades(volumen)'!J83/'Total Ciudades (ENERGÍA)'!$B$69</f>
        <v>364.58289173583847</v>
      </c>
      <c r="K83" s="25">
        <f>'Total Ciudades(volumen)'!K83/'Total Ciudades (ENERGÍA)'!$B$69</f>
        <v>-617.09985921718123</v>
      </c>
      <c r="L83" s="46">
        <f t="shared" si="1"/>
        <v>0.98754102753031014</v>
      </c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</row>
    <row r="84" spans="1:164" s="2" customFormat="1" x14ac:dyDescent="0.2">
      <c r="A84" s="5" t="s">
        <v>20</v>
      </c>
      <c r="B84" s="21">
        <f>'Total Ciudades(volumen)'!B84/'Total Ciudades (ENERGÍA)'!$B$69</f>
        <v>65930.152700880935</v>
      </c>
      <c r="C84" s="21">
        <f>'Total Ciudades(volumen)'!C84/'Total Ciudades (ENERGÍA)'!$B$69</f>
        <v>68592.455677742633</v>
      </c>
      <c r="D84" s="21">
        <f>'Total Ciudades(volumen)'!D84/'Total Ciudades (ENERGÍA)'!$B$69</f>
        <v>62318.238471125878</v>
      </c>
      <c r="E84" s="21">
        <f>'Total Ciudades(volumen)'!E84/'Total Ciudades (ENERGÍA)'!$B$69</f>
        <v>65494.44317264366</v>
      </c>
      <c r="F84" s="21">
        <f>'Total Ciudades(volumen)'!F84/'Total Ciudades (ENERGÍA)'!$B$69</f>
        <v>62318.238471125878</v>
      </c>
      <c r="G84" s="21">
        <f>'Total Ciudades(volumen)'!G84/'Total Ciudades (ENERGÍA)'!$B$69</f>
        <v>1889.5819119871014</v>
      </c>
      <c r="H84" s="25">
        <f>'Total Ciudades(volumen)'!H84/'Total Ciudades (ENERGÍA)'!$B$69</f>
        <v>2662.3029768617043</v>
      </c>
      <c r="I84" s="25">
        <f>'Total Ciudades(volumen)'!I84/'Total Ciudades (ENERGÍA)'!$B$69</f>
        <v>6274.217206616755</v>
      </c>
      <c r="J84" s="25">
        <f>'Total Ciudades(volumen)'!J84/'Total Ciudades (ENERGÍA)'!$B$69</f>
        <v>3611.9142297550511</v>
      </c>
      <c r="K84" s="25">
        <f>'Total Ciudades(volumen)'!K84/'Total Ciudades (ENERGÍA)'!$B$69</f>
        <v>435.70952823727293</v>
      </c>
      <c r="L84" s="46">
        <f t="shared" si="1"/>
        <v>1.0066526182547846</v>
      </c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</row>
    <row r="85" spans="1:164" s="2" customFormat="1" x14ac:dyDescent="0.2">
      <c r="A85" s="5" t="s">
        <v>21</v>
      </c>
      <c r="B85" s="21">
        <f>'Total Ciudades(volumen)'!B85/'Total Ciudades (ENERGÍA)'!$B$69</f>
        <v>67430.877627328446</v>
      </c>
      <c r="C85" s="21">
        <f>'Total Ciudades(volumen)'!C85/'Total Ciudades (ENERGÍA)'!$B$69</f>
        <v>69270.749429809308</v>
      </c>
      <c r="D85" s="21">
        <f>'Total Ciudades(volumen)'!D85/'Total Ciudades (ENERGÍA)'!$B$69</f>
        <v>67066.294735592615</v>
      </c>
      <c r="E85" s="21">
        <f>'Total Ciudades(volumen)'!E85/'Total Ciudades (ENERGÍA)'!$B$69</f>
        <v>68823.692184129002</v>
      </c>
      <c r="F85" s="21"/>
      <c r="G85" s="21">
        <f>'Total Ciudades(volumen)'!G85/'Total Ciudades (ENERGÍA)'!$B$69</f>
        <v>640.2951434571645</v>
      </c>
      <c r="H85" s="25">
        <f>'Total Ciudades(volumen)'!H85/'Total Ciudades (ENERGÍA)'!$B$69</f>
        <v>1839.8718024808593</v>
      </c>
      <c r="I85" s="25">
        <f>'Total Ciudades(volumen)'!I85/'Total Ciudades (ENERGÍA)'!$B$69</f>
        <v>2204.4546942166976</v>
      </c>
      <c r="J85" s="25">
        <f>'Total Ciudades(volumen)'!J85/'Total Ciudades (ENERGÍA)'!$B$69</f>
        <v>364.58289173583847</v>
      </c>
      <c r="K85" s="25">
        <f>'Total Ciudades(volumen)'!K85/'Total Ciudades (ENERGÍA)'!$B$69</f>
        <v>-1392.814556800548</v>
      </c>
      <c r="L85" s="46">
        <f t="shared" si="1"/>
        <v>0.97976257139657286</v>
      </c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</row>
    <row r="86" spans="1:164" s="2" customFormat="1" x14ac:dyDescent="0.2">
      <c r="A86" s="5" t="s">
        <v>22</v>
      </c>
      <c r="B86" s="21">
        <f>'Total Ciudades(volumen)'!B86/'Total Ciudades (ENERGÍA)'!$B$69</f>
        <v>45971.359046318983</v>
      </c>
      <c r="C86" s="21">
        <f>'Total Ciudades(volumen)'!C86/'Total Ciudades (ENERGÍA)'!$B$69</f>
        <v>50872.031405000715</v>
      </c>
      <c r="D86" s="21">
        <f>'Total Ciudades(volumen)'!D86/'Total Ciudades (ENERGÍA)'!$B$69</f>
        <v>46293.548578550653</v>
      </c>
      <c r="E86" s="21">
        <f>'Total Ciudades(volumen)'!E86/'Total Ciudades (ENERGÍA)'!$B$69</f>
        <v>46918.426697642077</v>
      </c>
      <c r="F86" s="21">
        <f>'Total Ciudades(volumen)'!F86/'Total Ciudades (ENERGÍA)'!$B$69</f>
        <v>46632.695454583991</v>
      </c>
      <c r="G86" s="21">
        <f>'Total Ciudades(volumen)'!G86/'Total Ciudades (ENERGÍA)'!$B$69</f>
        <v>1396.1434834788329</v>
      </c>
      <c r="H86" s="25">
        <f>'Total Ciudades(volumen)'!H86/'Total Ciudades (ENERGÍA)'!$B$69</f>
        <v>4900.6723586817361</v>
      </c>
      <c r="I86" s="25">
        <f>'Total Ciudades(volumen)'!I86/'Total Ciudades (ENERGÍA)'!$B$69</f>
        <v>4578.4828264500647</v>
      </c>
      <c r="J86" s="25">
        <f>'Total Ciudades(volumen)'!J86/'Total Ciudades (ENERGÍA)'!$B$69</f>
        <v>-322.18953223167119</v>
      </c>
      <c r="K86" s="25">
        <f>'Total Ciudades(volumen)'!K86/'Total Ciudades (ENERGÍA)'!$B$69</f>
        <v>-947.06765132309511</v>
      </c>
      <c r="L86" s="46">
        <f t="shared" si="1"/>
        <v>0.97981459059941822</v>
      </c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</row>
    <row r="87" spans="1:164" s="2" customFormat="1" x14ac:dyDescent="0.2">
      <c r="A87" s="5" t="s">
        <v>23</v>
      </c>
      <c r="B87" s="21">
        <f>'Total Ciudades(volumen)'!B87/'Total Ciudades (ENERGÍA)'!$B$69</f>
        <v>63539.1672248459</v>
      </c>
      <c r="C87" s="21">
        <f>'Total Ciudades(volumen)'!C87/'Total Ciudades (ENERGÍA)'!$B$69</f>
        <v>65794.4939504676</v>
      </c>
      <c r="D87" s="21">
        <f>'Total Ciudades(volumen)'!D87/'Total Ciudades (ENERGÍA)'!$B$69</f>
        <v>62318.238471125878</v>
      </c>
      <c r="E87" s="21">
        <f>'Total Ciudades(volumen)'!E87/'Total Ciudades (ENERGÍA)'!$B$69</f>
        <v>65020.441080462093</v>
      </c>
      <c r="F87" s="21">
        <f>'Total Ciudades(volumen)'!F87/'Total Ciudades (ENERGÍA)'!$B$69</f>
        <v>65794.4939504676</v>
      </c>
      <c r="G87" s="21">
        <f>'Total Ciudades(volumen)'!G87/'Total Ciudades (ENERGÍA)'!$B$69</f>
        <v>1040.0066826935195</v>
      </c>
      <c r="H87" s="25">
        <f>'Total Ciudades(volumen)'!H87/'Total Ciudades (ENERGÍA)'!$B$69</f>
        <v>2255.3267256216986</v>
      </c>
      <c r="I87" s="25">
        <f>'Total Ciudades(volumen)'!I87/'Total Ciudades (ENERGÍA)'!$B$69</f>
        <v>3476.2554793417157</v>
      </c>
      <c r="J87" s="25">
        <f>'Total Ciudades(volumen)'!J87/'Total Ciudades (ENERGÍA)'!$B$69</f>
        <v>1220.9287537200173</v>
      </c>
      <c r="K87" s="25">
        <f>'Total Ciudades(volumen)'!K87/'Total Ciudades (ENERGÍA)'!$B$69</f>
        <v>-1481.2738556161996</v>
      </c>
      <c r="L87" s="46">
        <f t="shared" si="1"/>
        <v>0.9772183357879235</v>
      </c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</row>
    <row r="88" spans="1:164" s="2" customFormat="1" x14ac:dyDescent="0.2">
      <c r="A88" s="5" t="s">
        <v>24</v>
      </c>
      <c r="B88" s="21">
        <f>'Total Ciudades(volumen)'!B88/'Total Ciudades (ENERGÍA)'!$B$69</f>
        <v>67295.218876915111</v>
      </c>
      <c r="C88" s="21">
        <f>'Total Ciudades(volumen)'!C88/'Total Ciudades (ENERGÍA)'!$B$69</f>
        <v>67295.218876915111</v>
      </c>
      <c r="D88" s="21">
        <f>'Total Ciudades(volumen)'!D88/'Total Ciudades (ENERGÍA)'!$B$69</f>
        <v>66557.574421542609</v>
      </c>
      <c r="E88" s="21">
        <f>'Total Ciudades(volumen)'!E88/'Total Ciudades (ENERGÍA)'!$B$69</f>
        <v>67200.136627741493</v>
      </c>
      <c r="F88" s="21">
        <f>'Total Ciudades(volumen)'!F88/'Total Ciudades (ENERGÍA)'!$B$69</f>
        <v>67295.218876915111</v>
      </c>
      <c r="G88" s="21">
        <f>'Total Ciudades(volumen)'!G88/'Total Ciudades (ENERGÍA)'!$B$69</f>
        <v>196.13138219358848</v>
      </c>
      <c r="H88" s="25">
        <f>'Total Ciudades(volumen)'!H88/'Total Ciudades (ENERGÍA)'!$B$69</f>
        <v>0</v>
      </c>
      <c r="I88" s="25">
        <f>'Total Ciudades(volumen)'!I88/'Total Ciudades (ENERGÍA)'!$B$69</f>
        <v>737.64445537251038</v>
      </c>
      <c r="J88" s="25">
        <f>'Total Ciudades(volumen)'!J88/'Total Ciudades (ENERGÍA)'!$B$69</f>
        <v>737.64445537251038</v>
      </c>
      <c r="K88" s="25">
        <f>'Total Ciudades(volumen)'!K88/'Total Ciudades (ENERGÍA)'!$B$69</f>
        <v>95.082249173628995</v>
      </c>
      <c r="L88" s="46">
        <f t="shared" si="1"/>
        <v>1.0014149115454978</v>
      </c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</row>
    <row r="89" spans="1:164" s="2" customFormat="1" x14ac:dyDescent="0.2">
      <c r="A89" s="5" t="s">
        <v>25</v>
      </c>
      <c r="B89" s="21">
        <f>'Total Ciudades(volumen)'!B89/'Total Ciudades (ENERGÍA)'!$B$69</f>
        <v>53237.58086533325</v>
      </c>
      <c r="C89" s="21">
        <f>'Total Ciudades(volumen)'!C89/'Total Ciudades (ENERGÍA)'!$B$69</f>
        <v>50753.329998389047</v>
      </c>
      <c r="D89" s="21">
        <f>'Total Ciudades(volumen)'!D89/'Total Ciudades (ENERGÍA)'!$B$69</f>
        <v>47370.339909956499</v>
      </c>
      <c r="E89" s="21">
        <f>'Total Ciudades(volumen)'!E89/'Total Ciudades (ENERGÍA)'!$B$69</f>
        <v>50159.324219924776</v>
      </c>
      <c r="F89" s="21">
        <f>'Total Ciudades(volumen)'!F89/'Total Ciudades (ENERGÍA)'!$B$69</f>
        <v>50702.457966984046</v>
      </c>
      <c r="G89" s="21">
        <f>'Total Ciudades(volumen)'!G89/'Total Ciudades (ENERGÍA)'!$B$69</f>
        <v>1068.6720618844474</v>
      </c>
      <c r="H89" s="25">
        <f>'Total Ciudades(volumen)'!H89/'Total Ciudades (ENERGÍA)'!$B$69</f>
        <v>-2484.2508669442018</v>
      </c>
      <c r="I89" s="25">
        <f>'Total Ciudades(volumen)'!I89/'Total Ciudades (ENERGÍA)'!$B$69</f>
        <v>3382.990088432548</v>
      </c>
      <c r="J89" s="25">
        <f>'Total Ciudades(volumen)'!J89/'Total Ciudades (ENERGÍA)'!$B$69</f>
        <v>5867.2409553767493</v>
      </c>
      <c r="K89" s="25">
        <f>'Total Ciudades(volumen)'!K89/'Total Ciudades (ENERGÍA)'!$B$69</f>
        <v>3078.2566454084745</v>
      </c>
      <c r="L89" s="46">
        <f t="shared" si="1"/>
        <v>1.0613695796999134</v>
      </c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</row>
    <row r="90" spans="1:164" s="2" customFormat="1" ht="13.5" thickBot="1" x14ac:dyDescent="0.25">
      <c r="A90" s="6" t="s">
        <v>26</v>
      </c>
      <c r="B90" s="34">
        <f>'Total Ciudades(volumen)'!B90/'Total Ciudades (ENERGÍA)'!$B$69</f>
        <v>67006.944032286774</v>
      </c>
      <c r="C90" s="34">
        <f>'Total Ciudades(volumen)'!C90/'Total Ciudades (ENERGÍA)'!$B$69</f>
        <v>69694.68302485098</v>
      </c>
      <c r="D90" s="34">
        <f>'Total Ciudades(volumen)'!D90/'Total Ciudades (ENERGÍA)'!$B$69</f>
        <v>65073.806838896751</v>
      </c>
      <c r="E90" s="34">
        <f>'Total Ciudades(volumen)'!E90/'Total Ciudades (ENERGÍA)'!$B$69</f>
        <v>67182.452540634025</v>
      </c>
      <c r="F90" s="34">
        <f>'Total Ciudades(volumen)'!F90/'Total Ciudades (ENERGÍA)'!$B$69</f>
        <v>66388.000983525941</v>
      </c>
      <c r="G90" s="34">
        <f>'Total Ciudades(volumen)'!G90/'Total Ciudades (ENERGÍA)'!$B$69</f>
        <v>1308.2054109007202</v>
      </c>
      <c r="H90" s="33">
        <f>'Total Ciudades(volumen)'!H90/'Total Ciudades (ENERGÍA)'!$B$69</f>
        <v>2687.7389925642046</v>
      </c>
      <c r="I90" s="33">
        <f>'Total Ciudades(volumen)'!I90/'Total Ciudades (ENERGÍA)'!$B$69</f>
        <v>4620.8761859542319</v>
      </c>
      <c r="J90" s="33">
        <f>'Total Ciudades(volumen)'!J90/'Total Ciudades (ENERGÍA)'!$B$69</f>
        <v>1933.1371933900273</v>
      </c>
      <c r="K90" s="33">
        <f>'Total Ciudades(volumen)'!K90/'Total Ciudades (ENERGÍA)'!$B$69</f>
        <v>-175.50850834725094</v>
      </c>
      <c r="L90" s="47">
        <f t="shared" si="1"/>
        <v>0.9973875840831935</v>
      </c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</row>
    <row r="91" spans="1:164" ht="15" x14ac:dyDescent="0.25">
      <c r="A91" s="28" t="s">
        <v>41</v>
      </c>
      <c r="B91" s="20">
        <f>'Total Ciudades(volumen)'!B91/'Total Ciudades (ENERGÍA)'!$B$69</f>
        <v>65701.228559558425</v>
      </c>
      <c r="C91" s="20">
        <f>'Total Ciudades(volumen)'!C91/'Total Ciudades (ENERGÍA)'!$B$69</f>
        <v>67023.901376088441</v>
      </c>
      <c r="D91" s="20">
        <f>'Total Ciudades(volumen)'!D91/'Total Ciudades (ENERGÍA)'!$B$69</f>
        <v>61809.518157075872</v>
      </c>
      <c r="E91" s="20">
        <f>'Total Ciudades(volumen)'!E91/'Total Ciudades (ENERGÍA)'!$B$69</f>
        <v>64842.92608098175</v>
      </c>
      <c r="F91" s="20">
        <f>'Total Ciudades(volumen)'!F91/'Total Ciudades (ENERGÍA)'!$B$69</f>
        <v>65031.413479392584</v>
      </c>
      <c r="G91" s="20">
        <f>'Total Ciudades(volumen)'!G91/'Total Ciudades (ENERGÍA)'!$B$69</f>
        <v>1455.7172415819086</v>
      </c>
      <c r="H91" s="24">
        <f>'Total Ciudades(volumen)'!H91/'Total Ciudades (ENERGÍA)'!$B$69</f>
        <v>1322.6728165300187</v>
      </c>
      <c r="I91" s="24">
        <f>'Total Ciudades(volumen)'!I91/'Total Ciudades (ENERGÍA)'!$B$69</f>
        <v>5214.383219012574</v>
      </c>
      <c r="J91" s="24">
        <f>'Total Ciudades(volumen)'!J91/'Total Ciudades (ENERGÍA)'!$B$69</f>
        <v>3891.7104024825549</v>
      </c>
      <c r="K91" s="24">
        <f>'Total Ciudades(volumen)'!K91/'Total Ciudades (ENERGÍA)'!$B$69</f>
        <v>858.30247857668121</v>
      </c>
      <c r="L91" s="48">
        <f t="shared" si="1"/>
        <v>1.0132366401464479</v>
      </c>
    </row>
    <row r="92" spans="1:164" ht="15" x14ac:dyDescent="0.25">
      <c r="A92" s="29" t="s">
        <v>42</v>
      </c>
      <c r="B92" s="21">
        <f>'Total Ciudades(volumen)'!B92/'Total Ciudades (ENERGÍA)'!$B$69</f>
        <v>66159.076842203431</v>
      </c>
      <c r="C92" s="21">
        <f>'Total Ciudades(volumen)'!C92/'Total Ciudades (ENERGÍA)'!$B$69</f>
        <v>66557.574421542609</v>
      </c>
      <c r="D92" s="21">
        <f>'Total Ciudades(volumen)'!D92/'Total Ciudades (ENERGÍA)'!$B$69</f>
        <v>62657.385347159216</v>
      </c>
      <c r="E92" s="21">
        <f>'Total Ciudades(volumen)'!E92/'Total Ciudades (ENERGÍA)'!$B$69</f>
        <v>64387.034414929243</v>
      </c>
      <c r="F92" s="21">
        <f>'Total Ciudades(volumen)'!F92/'Total Ciudades (ENERGÍA)'!$B$69</f>
        <v>66557.574421542609</v>
      </c>
      <c r="G92" s="21">
        <f>'Total Ciudades(volumen)'!G92/'Total Ciudades (ENERGÍA)'!$B$69</f>
        <v>1781.9134794187894</v>
      </c>
      <c r="H92" s="25">
        <f>'Total Ciudades(volumen)'!H92/'Total Ciudades (ENERGÍA)'!$B$69</f>
        <v>398.49757933917232</v>
      </c>
      <c r="I92" s="25">
        <f>'Total Ciudades(volumen)'!I92/'Total Ciudades (ENERGÍA)'!$B$69</f>
        <v>3900.1890743833883</v>
      </c>
      <c r="J92" s="25">
        <f>'Total Ciudades(volumen)'!J92/'Total Ciudades (ENERGÍA)'!$B$69</f>
        <v>3501.691495044216</v>
      </c>
      <c r="K92" s="25">
        <f>'Total Ciudades(volumen)'!K92/'Total Ciudades (ENERGÍA)'!$B$69</f>
        <v>1772.0424272741916</v>
      </c>
      <c r="L92" s="46">
        <f t="shared" si="1"/>
        <v>1.027521727679747</v>
      </c>
    </row>
    <row r="93" spans="1:164" ht="15.75" thickBot="1" x14ac:dyDescent="0.3">
      <c r="A93" s="30" t="s">
        <v>43</v>
      </c>
      <c r="B93" s="22">
        <f>'Total Ciudades(volumen)'!B93/'Total Ciudades (ENERGÍA)'!$B$69</f>
        <v>62691.300034762549</v>
      </c>
      <c r="C93" s="22">
        <f>'Total Ciudades(volumen)'!C93/'Total Ciudades (ENERGÍA)'!$B$69</f>
        <v>64013.972851292572</v>
      </c>
      <c r="D93" s="22">
        <f>'Total Ciudades(volumen)'!D93/'Total Ciudades (ENERGÍA)'!$B$69</f>
        <v>60622.504090959192</v>
      </c>
      <c r="E93" s="22">
        <f>'Total Ciudades(volumen)'!E93/'Total Ciudades (ENERGÍA)'!$B$69</f>
        <v>62471.460184762371</v>
      </c>
      <c r="F93" s="22">
        <f>'Total Ciudades(volumen)'!F93/'Total Ciudades (ENERGÍA)'!$B$69</f>
        <v>62657.385347159216</v>
      </c>
      <c r="G93" s="22">
        <f>'Total Ciudades(volumen)'!G93/'Total Ciudades (ENERGÍA)'!$B$69</f>
        <v>874.65699811905961</v>
      </c>
      <c r="H93" s="26">
        <f>'Total Ciudades(volumen)'!H93/'Total Ciudades (ENERGÍA)'!$B$69</f>
        <v>1322.6728165300187</v>
      </c>
      <c r="I93" s="26">
        <f>'Total Ciudades(volumen)'!I93/'Total Ciudades (ENERGÍA)'!$B$69</f>
        <v>3391.4687603333814</v>
      </c>
      <c r="J93" s="26">
        <f>'Total Ciudades(volumen)'!J93/'Total Ciudades (ENERGÍA)'!$B$69</f>
        <v>2068.7959438033627</v>
      </c>
      <c r="K93" s="26">
        <f>'Total Ciudades(volumen)'!K93/'Total Ciudades (ENERGÍA)'!$B$69</f>
        <v>219.83985000018276</v>
      </c>
      <c r="L93" s="49">
        <f t="shared" si="1"/>
        <v>1.0035190445260922</v>
      </c>
    </row>
    <row r="94" spans="1:164" x14ac:dyDescent="0.2">
      <c r="L94" s="50"/>
    </row>
    <row r="95" spans="1:164" x14ac:dyDescent="0.2">
      <c r="L95" s="50"/>
    </row>
    <row r="96" spans="1:164" x14ac:dyDescent="0.2">
      <c r="L96" s="50"/>
    </row>
    <row r="97" spans="1:164" x14ac:dyDescent="0.2">
      <c r="L97" s="50"/>
    </row>
    <row r="98" spans="1:164" x14ac:dyDescent="0.2">
      <c r="L98" s="50"/>
    </row>
    <row r="99" spans="1:164" s="2" customFormat="1" ht="18.75" x14ac:dyDescent="0.25">
      <c r="A99" s="16" t="s">
        <v>38</v>
      </c>
      <c r="B99">
        <v>0.119639</v>
      </c>
      <c r="C99" t="s">
        <v>47</v>
      </c>
      <c r="D99"/>
      <c r="E99"/>
      <c r="F99"/>
      <c r="G99"/>
      <c r="H99"/>
      <c r="I99"/>
      <c r="J99"/>
      <c r="K99" s="1"/>
      <c r="L99" s="50"/>
      <c r="M99" s="1"/>
      <c r="N99" s="1"/>
      <c r="O99" s="1"/>
      <c r="P99" s="1"/>
      <c r="Q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</row>
    <row r="100" spans="1:164" s="2" customFormat="1" ht="15.75" thickBot="1" x14ac:dyDescent="0.3">
      <c r="A100" t="s">
        <v>48</v>
      </c>
      <c r="B100"/>
      <c r="C100"/>
      <c r="D100"/>
      <c r="E100"/>
      <c r="F100"/>
      <c r="G100"/>
      <c r="H100"/>
      <c r="I100"/>
      <c r="J100"/>
      <c r="K100" s="1"/>
      <c r="L100" s="50"/>
      <c r="M100" s="1"/>
      <c r="N100" s="1"/>
      <c r="O100" s="1"/>
      <c r="P100" s="1"/>
      <c r="Q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</row>
    <row r="101" spans="1:164" s="2" customFormat="1" ht="15.75" thickBot="1" x14ac:dyDescent="0.3">
      <c r="A101"/>
      <c r="B101" s="63" t="s">
        <v>31</v>
      </c>
      <c r="C101" s="64"/>
      <c r="D101" s="64"/>
      <c r="E101" s="64"/>
      <c r="F101" s="64"/>
      <c r="G101" s="64"/>
      <c r="H101" s="64"/>
      <c r="I101" s="64"/>
      <c r="J101" s="64"/>
      <c r="K101" s="65"/>
      <c r="L101" s="5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</row>
    <row r="102" spans="1:164" s="2" customFormat="1" ht="13.5" thickBot="1" x14ac:dyDescent="0.25">
      <c r="A102" s="1"/>
      <c r="B102" s="18" t="s">
        <v>50</v>
      </c>
      <c r="C102" s="18" t="s">
        <v>8</v>
      </c>
      <c r="D102" s="18" t="s">
        <v>9</v>
      </c>
      <c r="E102" s="18" t="s">
        <v>10</v>
      </c>
      <c r="F102" s="18" t="s">
        <v>11</v>
      </c>
      <c r="G102" s="19" t="s">
        <v>32</v>
      </c>
      <c r="H102" s="19" t="s">
        <v>33</v>
      </c>
      <c r="I102" s="19" t="s">
        <v>34</v>
      </c>
      <c r="J102" s="19" t="s">
        <v>35</v>
      </c>
      <c r="K102" s="19" t="s">
        <v>36</v>
      </c>
      <c r="L102" s="52" t="s">
        <v>54</v>
      </c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</row>
    <row r="103" spans="1:164" s="2" customFormat="1" x14ac:dyDescent="0.2">
      <c r="A103" s="4" t="s">
        <v>6</v>
      </c>
      <c r="B103" s="20">
        <f>E73</f>
        <v>64579.21764468147</v>
      </c>
      <c r="C103" s="20">
        <f>'Total Ciudades(volumen)'!C103/'Total Ciudades (ENERGÍA)'!$B$99</f>
        <v>91934.904170044887</v>
      </c>
      <c r="D103" s="20">
        <f>'Total Ciudades(volumen)'!D103/'Total Ciudades (ENERGÍA)'!$B$99</f>
        <v>85674.403831526506</v>
      </c>
      <c r="E103" s="20">
        <f>'Total Ciudades(volumen)'!E103/'Total Ciudades (ENERGÍA)'!$B$99</f>
        <v>88204.634656878494</v>
      </c>
      <c r="F103" s="20">
        <f>'Total Ciudades(volumen)'!F103/'Total Ciudades (ENERGÍA)'!$B$99</f>
        <v>86008.74296843003</v>
      </c>
      <c r="G103" s="20">
        <f>'Total Ciudades(volumen)'!G103/'Total Ciudades (ENERGÍA)'!$B$99</f>
        <v>2868.8976588807059</v>
      </c>
      <c r="H103" s="25">
        <f t="shared" ref="H103:H123" si="2">+C103-B103</f>
        <v>27355.686525363417</v>
      </c>
      <c r="I103" s="25">
        <f t="shared" ref="I103:I123" si="3">+C103-D103</f>
        <v>6260.5003385183809</v>
      </c>
      <c r="J103" s="25">
        <f t="shared" ref="J103:J123" si="4">+B103-D103</f>
        <v>-21095.186186845036</v>
      </c>
      <c r="K103" s="25">
        <f t="shared" ref="K103:K123" si="5">+B103-E103</f>
        <v>-23625.417012197024</v>
      </c>
      <c r="L103" s="46">
        <f>IFERROR(E103/B103,"")</f>
        <v>1.3658362221447991</v>
      </c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</row>
    <row r="104" spans="1:164" s="2" customFormat="1" x14ac:dyDescent="0.2">
      <c r="A104" s="5" t="s">
        <v>12</v>
      </c>
      <c r="B104" s="21">
        <f t="shared" ref="B104:B123" si="6">E74</f>
        <v>63372.184492132263</v>
      </c>
      <c r="C104" s="21">
        <f>'Total Ciudades(volumen)'!C104/'Total Ciudades (ENERGÍA)'!$B$99</f>
        <v>89602.888690142849</v>
      </c>
      <c r="D104" s="21">
        <f>'Total Ciudades(volumen)'!D104/'Total Ciudades (ENERGÍA)'!$B$99</f>
        <v>79321.960230359662</v>
      </c>
      <c r="E104" s="21">
        <f>'Total Ciudades(volumen)'!E104/'Total Ciudades (ENERGÍA)'!$B$99</f>
        <v>84165.531306680932</v>
      </c>
      <c r="F104" s="21">
        <f>'Total Ciudades(volumen)'!F104/'Total Ciudades (ENERGÍA)'!$B$99</f>
        <v>85256.479910397116</v>
      </c>
      <c r="G104" s="21">
        <f>'Total Ciudades(volumen)'!G104/'Total Ciudades (ENERGÍA)'!$B$99</f>
        <v>2455.0924295142563</v>
      </c>
      <c r="H104" s="25">
        <f t="shared" si="2"/>
        <v>26230.704198010586</v>
      </c>
      <c r="I104" s="25">
        <f t="shared" si="3"/>
        <v>10280.928459783187</v>
      </c>
      <c r="J104" s="25">
        <f t="shared" si="4"/>
        <v>-15949.775738227399</v>
      </c>
      <c r="K104" s="25">
        <f t="shared" si="5"/>
        <v>-20793.346814548669</v>
      </c>
      <c r="L104" s="46">
        <f t="shared" ref="L104:L123" si="7">IFERROR(E104/B104,"")</f>
        <v>1.3281147238522319</v>
      </c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</row>
    <row r="105" spans="1:164" s="2" customFormat="1" x14ac:dyDescent="0.2">
      <c r="A105" s="5" t="s">
        <v>29</v>
      </c>
      <c r="B105" s="21">
        <f t="shared" si="6"/>
        <v>65099.861091092025</v>
      </c>
      <c r="C105" s="21">
        <f>'Total Ciudades(volumen)'!C105/'Total Ciudades (ENERGÍA)'!$B$99</f>
        <v>96038.917075535574</v>
      </c>
      <c r="D105" s="21">
        <f>'Total Ciudades(volumen)'!D105/'Total Ciudades (ENERGÍA)'!$B$99</f>
        <v>80993.655914877265</v>
      </c>
      <c r="E105" s="21">
        <f>'Total Ciudades(volumen)'!E105/'Total Ciudades (ENERGÍA)'!$B$99</f>
        <v>88626.80415434952</v>
      </c>
      <c r="F105" s="21">
        <f>'Total Ciudades(volumen)'!F105/'Total Ciudades (ENERGÍA)'!$B$99</f>
        <v>91023.830021982809</v>
      </c>
      <c r="G105" s="21">
        <f>'Total Ciudades(volumen)'!G105/'Total Ciudades (ENERGÍA)'!$B$99</f>
        <v>3134.1077952692776</v>
      </c>
      <c r="H105" s="25">
        <f t="shared" si="2"/>
        <v>30939.055984443548</v>
      </c>
      <c r="I105" s="25">
        <f t="shared" si="3"/>
        <v>15045.261160658309</v>
      </c>
      <c r="J105" s="25">
        <f t="shared" si="4"/>
        <v>-15893.79482378524</v>
      </c>
      <c r="K105" s="25">
        <f t="shared" si="5"/>
        <v>-23526.943063257495</v>
      </c>
      <c r="L105" s="46">
        <f t="shared" si="7"/>
        <v>1.3613977460003646</v>
      </c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</row>
    <row r="106" spans="1:164" s="2" customFormat="1" x14ac:dyDescent="0.2">
      <c r="A106" s="5" t="s">
        <v>13</v>
      </c>
      <c r="B106" s="21">
        <f t="shared" si="6"/>
        <v>63527.636231060766</v>
      </c>
      <c r="C106" s="21">
        <f>'Total Ciudades(volumen)'!C106/'Total Ciudades (ENERGÍA)'!$B$99</f>
        <v>84922.140773493593</v>
      </c>
      <c r="D106" s="21">
        <f>'Total Ciudades(volumen)'!D106/'Total Ciudades (ENERGÍA)'!$B$99</f>
        <v>78569.697172326749</v>
      </c>
      <c r="E106" s="21">
        <f>'Total Ciudades(volumen)'!E106/'Total Ciudades (ENERGÍA)'!$B$99</f>
        <v>82983.413699370169</v>
      </c>
      <c r="F106" s="21">
        <f>'Total Ciudades(volumen)'!F106/'Total Ciudades (ENERGÍA)'!$B$99</f>
        <v>83501.199441653647</v>
      </c>
      <c r="G106" s="21">
        <f>'Total Ciudades(volumen)'!G106/'Total Ciudades (ENERGÍA)'!$B$99</f>
        <v>1449.0774275255606</v>
      </c>
      <c r="H106" s="25">
        <f t="shared" si="2"/>
        <v>21394.504542432827</v>
      </c>
      <c r="I106" s="25">
        <f t="shared" si="3"/>
        <v>6352.443601166844</v>
      </c>
      <c r="J106" s="25">
        <f t="shared" si="4"/>
        <v>-15042.060941265983</v>
      </c>
      <c r="K106" s="25">
        <f t="shared" si="5"/>
        <v>-19455.777468309403</v>
      </c>
      <c r="L106" s="46">
        <f t="shared" si="7"/>
        <v>1.3062569083720579</v>
      </c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</row>
    <row r="107" spans="1:164" s="2" customFormat="1" x14ac:dyDescent="0.2">
      <c r="A107" s="5" t="s">
        <v>14</v>
      </c>
      <c r="B107" s="21">
        <f t="shared" si="6"/>
        <v>64154.294871251368</v>
      </c>
      <c r="C107" s="21">
        <f>'Total Ciudades(volumen)'!C107/'Total Ciudades (ENERGÍA)'!$B$99</f>
        <v>92444.771353822754</v>
      </c>
      <c r="D107" s="21">
        <f>'Total Ciudades(volumen)'!D107/'Total Ciudades (ENERGÍA)'!$B$99</f>
        <v>82748.936383620734</v>
      </c>
      <c r="E107" s="21">
        <f>'Total Ciudades(volumen)'!E107/'Total Ciudades (ENERGÍA)'!$B$99</f>
        <v>86596.932190760301</v>
      </c>
      <c r="F107" s="21">
        <f>'Total Ciudades(volumen)'!F107/'Total Ciudades (ENERGÍA)'!$B$99</f>
        <v>85340.064694622997</v>
      </c>
      <c r="G107" s="21">
        <f>'Total Ciudades(volumen)'!G107/'Total Ciudades (ENERGÍA)'!$B$99</f>
        <v>3405.4621059865422</v>
      </c>
      <c r="H107" s="25">
        <f t="shared" si="2"/>
        <v>28290.476482571386</v>
      </c>
      <c r="I107" s="25">
        <f t="shared" si="3"/>
        <v>9695.8349702020205</v>
      </c>
      <c r="J107" s="25">
        <f t="shared" si="4"/>
        <v>-18594.641512369366</v>
      </c>
      <c r="K107" s="25">
        <f t="shared" si="5"/>
        <v>-22442.637319508933</v>
      </c>
      <c r="L107" s="46">
        <f t="shared" si="7"/>
        <v>1.3498228351593318</v>
      </c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</row>
    <row r="108" spans="1:164" s="2" customFormat="1" x14ac:dyDescent="0.2">
      <c r="A108" s="5" t="s">
        <v>15</v>
      </c>
      <c r="B108" s="21">
        <f t="shared" si="6"/>
        <v>66628.116971757539</v>
      </c>
      <c r="C108" s="21">
        <f>'Total Ciudades(volumen)'!C108/'Total Ciudades (ENERGÍA)'!$B$99</f>
        <v>91859.677864241603</v>
      </c>
      <c r="D108" s="21">
        <f>'Total Ciudades(volumen)'!D108/'Total Ciudades (ENERGÍA)'!$B$99</f>
        <v>76898.001487809161</v>
      </c>
      <c r="E108" s="21">
        <f>'Total Ciudades(volumen)'!E108/'Total Ciudades (ENERGÍA)'!$B$99</f>
        <v>84059.545800282518</v>
      </c>
      <c r="F108" s="21">
        <f>'Total Ciudades(volumen)'!F108/'Total Ciudades (ENERGÍA)'!$B$99</f>
        <v>83584.784225879528</v>
      </c>
      <c r="G108" s="21">
        <f>'Total Ciudades(volumen)'!G108/'Total Ciudades (ENERGÍA)'!$B$99</f>
        <v>4028.9537692558447</v>
      </c>
      <c r="H108" s="25">
        <f t="shared" si="2"/>
        <v>25231.560892484064</v>
      </c>
      <c r="I108" s="25">
        <f t="shared" si="3"/>
        <v>14961.676376432442</v>
      </c>
      <c r="J108" s="25">
        <f t="shared" si="4"/>
        <v>-10269.884516051621</v>
      </c>
      <c r="K108" s="25">
        <f t="shared" si="5"/>
        <v>-17431.428828524979</v>
      </c>
      <c r="L108" s="46">
        <f t="shared" si="7"/>
        <v>1.2616227145652916</v>
      </c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</row>
    <row r="109" spans="1:164" s="2" customFormat="1" x14ac:dyDescent="0.2">
      <c r="A109" s="5" t="s">
        <v>16</v>
      </c>
      <c r="B109" s="21">
        <f t="shared" si="6"/>
        <v>64924.158279847041</v>
      </c>
      <c r="C109" s="21">
        <f>'Total Ciudades(volumen)'!C109/'Total Ciudades (ENERGÍA)'!$B$99</f>
        <v>87764.023437173499</v>
      </c>
      <c r="D109" s="21">
        <f>'Total Ciudades(volumen)'!D109/'Total Ciudades (ENERGÍA)'!$B$99</f>
        <v>83158.501826327541</v>
      </c>
      <c r="E109" s="21">
        <f>'Total Ciudades(volumen)'!E109/'Total Ciudades (ENERGÍA)'!$B$99</f>
        <v>84183.609501440646</v>
      </c>
      <c r="F109" s="21">
        <f>'Total Ciudades(volumen)'!F109/'Total Ciudades (ENERGÍA)'!$B$99</f>
        <v>83501.199441653647</v>
      </c>
      <c r="G109" s="21">
        <f>'Total Ciudades(volumen)'!G109/'Total Ciudades (ENERGÍA)'!$B$99</f>
        <v>1249.6268527860998</v>
      </c>
      <c r="H109" s="25">
        <f t="shared" si="2"/>
        <v>22839.865157326458</v>
      </c>
      <c r="I109" s="25">
        <f t="shared" si="3"/>
        <v>4605.5216108459572</v>
      </c>
      <c r="J109" s="25">
        <f t="shared" si="4"/>
        <v>-18234.343546480501</v>
      </c>
      <c r="K109" s="25">
        <f t="shared" si="5"/>
        <v>-19259.451221593605</v>
      </c>
      <c r="L109" s="46">
        <f t="shared" si="7"/>
        <v>1.2966453741083293</v>
      </c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</row>
    <row r="110" spans="1:164" s="2" customFormat="1" x14ac:dyDescent="0.2">
      <c r="A110" s="5" t="s">
        <v>17</v>
      </c>
      <c r="B110" s="21">
        <f t="shared" si="6"/>
        <v>65500.566657905365</v>
      </c>
      <c r="C110" s="21">
        <f>'Total Ciudades(volumen)'!C110/'Total Ciudades (ENERGÍA)'!$B$99</f>
        <v>86936.534073337287</v>
      </c>
      <c r="D110" s="21">
        <f>'Total Ciudades(volumen)'!D110/'Total Ciudades (ENERGÍA)'!$B$99</f>
        <v>82748.936383620734</v>
      </c>
      <c r="E110" s="21">
        <f>'Total Ciudades(volumen)'!E110/'Total Ciudades (ENERGÍA)'!$B$99</f>
        <v>84188.523551941835</v>
      </c>
      <c r="F110" s="21">
        <f>'Total Ciudades(volumen)'!F110/'Total Ciudades (ENERGÍA)'!$B$99</f>
        <v>83584.784225879528</v>
      </c>
      <c r="G110" s="21">
        <f>'Total Ciudades(volumen)'!G110/'Total Ciudades (ENERGÍA)'!$B$99</f>
        <v>1117.4035969125944</v>
      </c>
      <c r="H110" s="25">
        <f t="shared" si="2"/>
        <v>21435.967415431922</v>
      </c>
      <c r="I110" s="25">
        <f t="shared" si="3"/>
        <v>4187.5976897165528</v>
      </c>
      <c r="J110" s="25">
        <f t="shared" si="4"/>
        <v>-17248.369725715369</v>
      </c>
      <c r="K110" s="25">
        <f t="shared" si="5"/>
        <v>-18687.95689403647</v>
      </c>
      <c r="L110" s="46">
        <f t="shared" si="7"/>
        <v>1.2853098507015892</v>
      </c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</row>
    <row r="111" spans="1:164" s="2" customFormat="1" x14ac:dyDescent="0.2">
      <c r="A111" s="5" t="s">
        <v>18</v>
      </c>
      <c r="B111" s="21">
        <f t="shared" si="6"/>
        <v>65068.15439096286</v>
      </c>
      <c r="C111" s="21">
        <f>'Total Ciudades(volumen)'!C111/'Total Ciudades (ENERGÍA)'!$B$99</f>
        <v>91859.677864241603</v>
      </c>
      <c r="D111" s="21">
        <f>'Total Ciudades(volumen)'!D111/'Total Ciudades (ENERGÍA)'!$B$99</f>
        <v>80241.392856844337</v>
      </c>
      <c r="E111" s="21">
        <f>'Total Ciudades(volumen)'!E111/'Total Ciudades (ENERGÍA)'!$B$99</f>
        <v>86356.833150480379</v>
      </c>
      <c r="F111" s="21">
        <f>'Total Ciudades(volumen)'!F111/'Total Ciudades (ENERGÍA)'!$B$99</f>
        <v>84337.047283912441</v>
      </c>
      <c r="G111" s="21">
        <f>'Total Ciudades(volumen)'!G111/'Total Ciudades (ENERGÍA)'!$B$99</f>
        <v>2749.4511856195281</v>
      </c>
      <c r="H111" s="25">
        <f t="shared" si="2"/>
        <v>26791.523473278743</v>
      </c>
      <c r="I111" s="25">
        <f t="shared" si="3"/>
        <v>11618.285007397266</v>
      </c>
      <c r="J111" s="25">
        <f t="shared" si="4"/>
        <v>-15173.238465881477</v>
      </c>
      <c r="K111" s="25">
        <f t="shared" si="5"/>
        <v>-21288.678759517519</v>
      </c>
      <c r="L111" s="46">
        <f t="shared" si="7"/>
        <v>1.3271750821700614</v>
      </c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</row>
    <row r="112" spans="1:164" s="2" customFormat="1" x14ac:dyDescent="0.2">
      <c r="A112" s="5" t="s">
        <v>30</v>
      </c>
      <c r="B112" s="21">
        <f t="shared" si="6"/>
        <v>66902.844782837667</v>
      </c>
      <c r="C112" s="21">
        <f>'Total Ciudades(volumen)'!C112/'Total Ciudades (ENERGÍA)'!$B$99</f>
        <v>88591.512801009711</v>
      </c>
      <c r="D112" s="21">
        <f>'Total Ciudades(volumen)'!D112/'Total Ciudades (ENERGÍA)'!$B$99</f>
        <v>84002.708147008918</v>
      </c>
      <c r="E112" s="21">
        <f>'Total Ciudades(volumen)'!E112/'Total Ciudades (ENERGÍA)'!$B$99</f>
        <v>86034.375635592645</v>
      </c>
      <c r="F112" s="21">
        <f>'Total Ciudades(volumen)'!F112/'Total Ciudades (ENERGÍA)'!$B$99</f>
        <v>84002.708147008918</v>
      </c>
      <c r="G112" s="21">
        <f>'Total Ciudades(volumen)'!G112/'Total Ciudades (ENERGÍA)'!$B$99</f>
        <v>1384.636045542509</v>
      </c>
      <c r="H112" s="25">
        <f t="shared" si="2"/>
        <v>21688.668018172044</v>
      </c>
      <c r="I112" s="25">
        <f t="shared" si="3"/>
        <v>4588.8046540007927</v>
      </c>
      <c r="J112" s="25">
        <f t="shared" si="4"/>
        <v>-17099.863364171251</v>
      </c>
      <c r="K112" s="25">
        <f t="shared" si="5"/>
        <v>-19131.530852754979</v>
      </c>
      <c r="L112" s="46">
        <f t="shared" si="7"/>
        <v>1.2859599007314966</v>
      </c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</row>
    <row r="113" spans="1:164" s="2" customFormat="1" x14ac:dyDescent="0.2">
      <c r="A113" s="5" t="s">
        <v>19</v>
      </c>
      <c r="B113" s="21">
        <f t="shared" si="6"/>
        <v>49530.558055125373</v>
      </c>
      <c r="C113" s="21">
        <f>'Total Ciudades(volumen)'!C113/'Total Ciudades (ENERGÍA)'!$B$99</f>
        <v>83501.199441653647</v>
      </c>
      <c r="D113" s="21">
        <f>'Total Ciudades(volumen)'!D113/'Total Ciudades (ENERGÍA)'!$B$99</f>
        <v>75518.852548082155</v>
      </c>
      <c r="E113" s="21">
        <f>'Total Ciudades(volumen)'!E113/'Total Ciudades (ENERGÍA)'!$B$99</f>
        <v>80840.417143796469</v>
      </c>
      <c r="F113" s="21">
        <f>'Total Ciudades(volumen)'!F113/'Total Ciudades (ENERGÍA)'!$B$99</f>
        <v>83501.199441653647</v>
      </c>
      <c r="G113" s="21">
        <f>'Total Ciudades(volumen)'!G113/'Total Ciudades (ENERGÍA)'!$B$99</f>
        <v>4608.6101277685511</v>
      </c>
      <c r="H113" s="25">
        <f t="shared" si="2"/>
        <v>33970.641386528274</v>
      </c>
      <c r="I113" s="25">
        <f t="shared" si="3"/>
        <v>7982.3468935714918</v>
      </c>
      <c r="J113" s="25">
        <f t="shared" si="4"/>
        <v>-25988.294492956782</v>
      </c>
      <c r="K113" s="25">
        <f t="shared" si="5"/>
        <v>-31309.859088671095</v>
      </c>
      <c r="L113" s="46">
        <f t="shared" si="7"/>
        <v>1.6321321688688541</v>
      </c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</row>
    <row r="114" spans="1:164" s="2" customFormat="1" x14ac:dyDescent="0.2">
      <c r="A114" s="5" t="s">
        <v>20</v>
      </c>
      <c r="B114" s="21">
        <f t="shared" si="6"/>
        <v>65494.44317264366</v>
      </c>
      <c r="C114" s="21">
        <f>'Total Ciudades(volumen)'!C114/'Total Ciudades (ENERGÍA)'!$B$99</f>
        <v>88265.532142528784</v>
      </c>
      <c r="D114" s="21">
        <f>'Total Ciudades(volumen)'!D114/'Total Ciudades (ENERGÍA)'!$B$99</f>
        <v>81662.334188684297</v>
      </c>
      <c r="E114" s="21">
        <f>'Total Ciudades(volumen)'!E114/'Total Ciudades (ENERGÍA)'!$B$99</f>
        <v>85681.242586599546</v>
      </c>
      <c r="F114" s="21">
        <f>'Total Ciudades(volumen)'!F114/'Total Ciudades (ENERGÍA)'!$B$99</f>
        <v>85757.988615752387</v>
      </c>
      <c r="G114" s="21">
        <f>'Total Ciudades(volumen)'!G114/'Total Ciudades (ENERGÍA)'!$B$99</f>
        <v>1764.2006511830093</v>
      </c>
      <c r="H114" s="25">
        <f t="shared" si="2"/>
        <v>22771.088969885124</v>
      </c>
      <c r="I114" s="25">
        <f t="shared" si="3"/>
        <v>6603.1979538444866</v>
      </c>
      <c r="J114" s="25">
        <f t="shared" si="4"/>
        <v>-16167.891016040638</v>
      </c>
      <c r="K114" s="25">
        <f t="shared" si="5"/>
        <v>-20186.799413955887</v>
      </c>
      <c r="L114" s="46">
        <f t="shared" si="7"/>
        <v>1.3082215595106808</v>
      </c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</row>
    <row r="115" spans="1:164" s="2" customFormat="1" x14ac:dyDescent="0.2">
      <c r="A115" s="5" t="s">
        <v>21</v>
      </c>
      <c r="B115" s="21">
        <f t="shared" si="6"/>
        <v>68823.692184129002</v>
      </c>
      <c r="C115" s="21">
        <f>'Total Ciudades(volumen)'!C115/'Total Ciudades (ENERGÍA)'!$B$99</f>
        <v>85674.403831526506</v>
      </c>
      <c r="D115" s="21">
        <f>'Total Ciudades(volumen)'!D115/'Total Ciudades (ENERGÍA)'!$B$99</f>
        <v>46807.479166492536</v>
      </c>
      <c r="E115" s="21">
        <f>'Total Ciudades(volumen)'!E115/'Total Ciudades (ENERGÍA)'!$B$99</f>
        <v>77483.094977390312</v>
      </c>
      <c r="F115" s="21">
        <f>'Total Ciudades(volumen)'!F115/'Total Ciudades (ENERGÍA)'!$B$99</f>
        <v>85674.403831526506</v>
      </c>
      <c r="G115" s="21">
        <f>'Total Ciudades(volumen)'!G115/'Total Ciudades (ENERGÍA)'!$B$99</f>
        <v>17159.225378959061</v>
      </c>
      <c r="H115" s="25">
        <f t="shared" si="2"/>
        <v>16850.711647397504</v>
      </c>
      <c r="I115" s="25">
        <f t="shared" si="3"/>
        <v>38866.92466503397</v>
      </c>
      <c r="J115" s="25">
        <f t="shared" si="4"/>
        <v>22016.213017636466</v>
      </c>
      <c r="K115" s="25">
        <f t="shared" si="5"/>
        <v>-8659.4027932613099</v>
      </c>
      <c r="L115" s="46">
        <f t="shared" si="7"/>
        <v>1.1258200848930653</v>
      </c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</row>
    <row r="116" spans="1:164" s="2" customFormat="1" x14ac:dyDescent="0.2">
      <c r="A116" s="5" t="s">
        <v>22</v>
      </c>
      <c r="B116" s="21"/>
      <c r="C116" s="21"/>
      <c r="D116" s="21"/>
      <c r="E116" s="21"/>
      <c r="F116" s="21"/>
      <c r="G116" s="21"/>
      <c r="H116" s="25"/>
      <c r="I116" s="25"/>
      <c r="J116" s="25"/>
      <c r="K116" s="25"/>
      <c r="L116" s="46" t="str">
        <f t="shared" si="7"/>
        <v/>
      </c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</row>
    <row r="117" spans="1:164" s="2" customFormat="1" x14ac:dyDescent="0.2">
      <c r="A117" s="5" t="s">
        <v>23</v>
      </c>
      <c r="B117" s="21">
        <f t="shared" si="6"/>
        <v>65020.441080462093</v>
      </c>
      <c r="C117" s="21">
        <f>'Total Ciudades(volumen)'!C117/'Total Ciudades (ENERGÍA)'!$B$99</f>
        <v>88181.947358302903</v>
      </c>
      <c r="D117" s="21">
        <f>'Total Ciudades(volumen)'!D117/'Total Ciudades (ENERGÍA)'!$B$99</f>
        <v>81327.995051780774</v>
      </c>
      <c r="E117" s="21">
        <f>'Total Ciudades(volumen)'!E117/'Total Ciudades (ENERGÍA)'!$B$99</f>
        <v>85402.753282792401</v>
      </c>
      <c r="F117" s="21">
        <f>'Total Ciudades(volumen)'!F117/'Total Ciudades (ENERGÍA)'!$B$99</f>
        <v>85674.403831526506</v>
      </c>
      <c r="G117" s="21">
        <f>'Total Ciudades(volumen)'!G117/'Total Ciudades (ENERGÍA)'!$B$99</f>
        <v>1780.6519757263584</v>
      </c>
      <c r="H117" s="25">
        <f t="shared" si="2"/>
        <v>23161.50627784081</v>
      </c>
      <c r="I117" s="25">
        <f t="shared" si="3"/>
        <v>6853.9523065221292</v>
      </c>
      <c r="J117" s="25">
        <f t="shared" si="4"/>
        <v>-16307.553971318681</v>
      </c>
      <c r="K117" s="25">
        <f t="shared" si="5"/>
        <v>-20382.312202330308</v>
      </c>
      <c r="L117" s="46">
        <f t="shared" si="7"/>
        <v>1.3134754526981356</v>
      </c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</row>
    <row r="118" spans="1:164" s="2" customFormat="1" x14ac:dyDescent="0.2">
      <c r="A118" s="5" t="s">
        <v>24</v>
      </c>
      <c r="B118" s="21">
        <f t="shared" si="6"/>
        <v>67200.136627741493</v>
      </c>
      <c r="C118" s="21">
        <f>'Total Ciudades(volumen)'!C118/'Total Ciudades (ENERGÍA)'!$B$99</f>
        <v>87764.023437173499</v>
      </c>
      <c r="D118" s="21">
        <f>'Total Ciudades(volumen)'!D118/'Total Ciudades (ENERGÍA)'!$B$99</f>
        <v>87346.099516044109</v>
      </c>
      <c r="E118" s="21">
        <f>'Total Ciudades(volumen)'!E118/'Total Ciudades (ENERGÍA)'!$B$99</f>
        <v>87555.061476608797</v>
      </c>
      <c r="F118" s="21"/>
      <c r="G118" s="21">
        <f>'Total Ciudades(volumen)'!G118/'Total Ciudades (ENERGÍA)'!$B$99</f>
        <v>295.51683865066894</v>
      </c>
      <c r="H118" s="25">
        <f t="shared" si="2"/>
        <v>20563.886809432006</v>
      </c>
      <c r="I118" s="25">
        <f t="shared" si="3"/>
        <v>417.92392112938978</v>
      </c>
      <c r="J118" s="25">
        <f t="shared" si="4"/>
        <v>-20145.962888302616</v>
      </c>
      <c r="K118" s="25">
        <f t="shared" si="5"/>
        <v>-20354.924848867304</v>
      </c>
      <c r="L118" s="46">
        <f t="shared" si="7"/>
        <v>1.3029000515523417</v>
      </c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</row>
    <row r="119" spans="1:164" s="2" customFormat="1" x14ac:dyDescent="0.2">
      <c r="A119" s="5" t="s">
        <v>25</v>
      </c>
      <c r="B119" s="21">
        <f t="shared" si="6"/>
        <v>50159.324219924776</v>
      </c>
      <c r="C119" s="21">
        <f>'Total Ciudades(volumen)'!C119/'Total Ciudades (ENERGÍA)'!$B$99</f>
        <v>79505.846755656603</v>
      </c>
      <c r="D119" s="21">
        <f>'Total Ciudades(volumen)'!D119/'Total Ciudades (ENERGÍA)'!$B$99</f>
        <v>76898.001487809161</v>
      </c>
      <c r="E119" s="21">
        <f>'Total Ciudades(volumen)'!E119/'Total Ciudades (ENERGÍA)'!$B$99</f>
        <v>78201.924121732882</v>
      </c>
      <c r="F119" s="21"/>
      <c r="G119" s="21">
        <f>'Total Ciudades(volumen)'!G119/'Total Ciudades (ENERGÍA)'!$B$99</f>
        <v>1844.0250731801739</v>
      </c>
      <c r="H119" s="25">
        <f t="shared" si="2"/>
        <v>29346.522535731827</v>
      </c>
      <c r="I119" s="25">
        <f t="shared" si="3"/>
        <v>2607.8452678474423</v>
      </c>
      <c r="J119" s="25">
        <f t="shared" si="4"/>
        <v>-26738.677267884384</v>
      </c>
      <c r="K119" s="25">
        <f t="shared" si="5"/>
        <v>-28042.599901808106</v>
      </c>
      <c r="L119" s="46">
        <f t="shared" si="7"/>
        <v>1.5590705285193764</v>
      </c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</row>
    <row r="120" spans="1:164" s="2" customFormat="1" ht="13.5" thickBot="1" x14ac:dyDescent="0.25">
      <c r="A120" s="35" t="s">
        <v>26</v>
      </c>
      <c r="B120" s="34">
        <f t="shared" si="6"/>
        <v>67182.452540634025</v>
      </c>
      <c r="C120" s="34">
        <f>'Total Ciudades(volumen)'!C120/'Total Ciudades (ENERGÍA)'!$B$99</f>
        <v>91859.677864241603</v>
      </c>
      <c r="D120" s="34">
        <f>'Total Ciudades(volumen)'!D120/'Total Ciudades (ENERGÍA)'!$B$99</f>
        <v>87764.023437173499</v>
      </c>
      <c r="E120" s="34">
        <f>'Total Ciudades(volumen)'!E120/'Total Ciudades (ENERGÍA)'!$B$99</f>
        <v>91205.209003752971</v>
      </c>
      <c r="F120" s="34">
        <f>'Total Ciudades(volumen)'!F120/'Total Ciudades (ENERGÍA)'!$B$99</f>
        <v>91859.677864241603</v>
      </c>
      <c r="G120" s="34">
        <f>'Total Ciudades(volumen)'!G120/'Total Ciudades (ENERGÍA)'!$B$99</f>
        <v>1304.2086601650049</v>
      </c>
      <c r="H120" s="33">
        <f t="shared" si="2"/>
        <v>24677.225323607578</v>
      </c>
      <c r="I120" s="33">
        <f t="shared" si="3"/>
        <v>4095.6544270681043</v>
      </c>
      <c r="J120" s="33">
        <f t="shared" si="4"/>
        <v>-20581.570896539473</v>
      </c>
      <c r="K120" s="33">
        <f t="shared" si="5"/>
        <v>-24022.756463118945</v>
      </c>
      <c r="L120" s="47">
        <f t="shared" si="7"/>
        <v>1.3575748659754456</v>
      </c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</row>
    <row r="121" spans="1:164" ht="15" x14ac:dyDescent="0.25">
      <c r="A121" s="28" t="s">
        <v>41</v>
      </c>
      <c r="B121" s="20">
        <f t="shared" si="6"/>
        <v>64842.92608098175</v>
      </c>
      <c r="C121" s="20">
        <f>'Total Ciudades(volumen)'!C121/'Total Ciudades (ENERGÍA)'!$B$99</f>
        <v>90313.359356062821</v>
      </c>
      <c r="D121" s="20">
        <f>'Total Ciudades(volumen)'!D121/'Total Ciudades (ENERGÍA)'!$B$99</f>
        <v>82665.351599394853</v>
      </c>
      <c r="E121" s="20">
        <f>'Total Ciudades(volumen)'!E121/'Total Ciudades (ENERGÍA)'!$B$99</f>
        <v>86407.378093199615</v>
      </c>
      <c r="F121" s="20">
        <f>'Total Ciudades(volumen)'!F121/'Total Ciudades (ENERGÍA)'!$B$99</f>
        <v>88181.947358302903</v>
      </c>
      <c r="G121" s="20">
        <f>'Total Ciudades(volumen)'!G121/'Total Ciudades (ENERGÍA)'!$B$99</f>
        <v>2626.3681363570286</v>
      </c>
      <c r="H121" s="24">
        <f t="shared" si="2"/>
        <v>25470.433275081072</v>
      </c>
      <c r="I121" s="24">
        <f t="shared" si="3"/>
        <v>7648.0077566679684</v>
      </c>
      <c r="J121" s="24">
        <f t="shared" si="4"/>
        <v>-17822.425518413103</v>
      </c>
      <c r="K121" s="24">
        <f t="shared" si="5"/>
        <v>-21564.452012217866</v>
      </c>
      <c r="L121" s="48">
        <f t="shared" si="7"/>
        <v>1.3325644494402706</v>
      </c>
    </row>
    <row r="122" spans="1:164" ht="15" x14ac:dyDescent="0.25">
      <c r="A122" s="29" t="s">
        <v>42</v>
      </c>
      <c r="B122" s="21">
        <f t="shared" si="6"/>
        <v>64387.034414929243</v>
      </c>
      <c r="C122" s="21">
        <f>'Total Ciudades(volumen)'!C122/'Total Ciudades (ENERGÍA)'!$B$99</f>
        <v>93447.78876453331</v>
      </c>
      <c r="D122" s="21">
        <f>'Total Ciudades(volumen)'!D122/'Total Ciudades (ENERGÍA)'!$B$99</f>
        <v>93447.78876453331</v>
      </c>
      <c r="E122" s="21">
        <f>'Total Ciudades(volumen)'!E122/'Total Ciudades (ENERGÍA)'!$B$99</f>
        <v>93447.78876453331</v>
      </c>
      <c r="F122" s="21">
        <f>'Total Ciudades(volumen)'!F122/'Total Ciudades (ENERGÍA)'!$B$99</f>
        <v>93447.78876453331</v>
      </c>
      <c r="G122" s="21">
        <f>'Total Ciudades(volumen)'!G122/'Total Ciudades (ENERGÍA)'!$B$99</f>
        <v>0</v>
      </c>
      <c r="H122" s="25">
        <f t="shared" si="2"/>
        <v>29060.754349604067</v>
      </c>
      <c r="I122" s="25">
        <f t="shared" si="3"/>
        <v>0</v>
      </c>
      <c r="J122" s="25">
        <f t="shared" si="4"/>
        <v>-29060.754349604067</v>
      </c>
      <c r="K122" s="25">
        <f t="shared" si="5"/>
        <v>-29060.754349604067</v>
      </c>
      <c r="L122" s="46">
        <f t="shared" si="7"/>
        <v>1.4513448183112132</v>
      </c>
    </row>
    <row r="123" spans="1:164" ht="15.75" thickBot="1" x14ac:dyDescent="0.3">
      <c r="A123" s="30" t="s">
        <v>43</v>
      </c>
      <c r="B123" s="22">
        <f t="shared" si="6"/>
        <v>62471.460184762371</v>
      </c>
      <c r="C123" s="22">
        <f>'Total Ciudades(volumen)'!C123/'Total Ciudades (ENERGÍA)'!$B$99</f>
        <v>96122.501859761454</v>
      </c>
      <c r="D123" s="22">
        <f>'Total Ciudades(volumen)'!D123/'Total Ciudades (ENERGÍA)'!$B$99</f>
        <v>81829.503757136059</v>
      </c>
      <c r="E123" s="22">
        <f>'Total Ciudades(volumen)'!E123/'Total Ciudades (ENERGÍA)'!$B$99</f>
        <v>85373.498608313341</v>
      </c>
      <c r="F123" s="22"/>
      <c r="G123" s="22">
        <f>'Total Ciudades(volumen)'!G123/'Total Ciudades (ENERGÍA)'!$B$99</f>
        <v>6031.0346063525712</v>
      </c>
      <c r="H123" s="26">
        <f t="shared" si="2"/>
        <v>33651.041674999084</v>
      </c>
      <c r="I123" s="26">
        <f t="shared" si="3"/>
        <v>14292.998102625395</v>
      </c>
      <c r="J123" s="26">
        <f t="shared" si="4"/>
        <v>-19358.043572373688</v>
      </c>
      <c r="K123" s="26">
        <f t="shared" si="5"/>
        <v>-22902.03842355097</v>
      </c>
      <c r="L123" s="49">
        <f t="shared" si="7"/>
        <v>1.3666000179252586</v>
      </c>
    </row>
    <row r="124" spans="1:164" x14ac:dyDescent="0.2">
      <c r="L124" s="50"/>
    </row>
    <row r="125" spans="1:164" x14ac:dyDescent="0.2">
      <c r="L125" s="50"/>
    </row>
    <row r="126" spans="1:164" x14ac:dyDescent="0.2">
      <c r="L126" s="50"/>
    </row>
    <row r="127" spans="1:164" x14ac:dyDescent="0.2">
      <c r="L127" s="50"/>
    </row>
    <row r="128" spans="1:164" x14ac:dyDescent="0.2">
      <c r="L128" s="50"/>
    </row>
    <row r="129" spans="1:164" x14ac:dyDescent="0.2">
      <c r="L129" s="50"/>
    </row>
    <row r="130" spans="1:164" x14ac:dyDescent="0.2">
      <c r="L130" s="50"/>
    </row>
    <row r="131" spans="1:164" x14ac:dyDescent="0.2">
      <c r="L131" s="50"/>
    </row>
    <row r="132" spans="1:164" x14ac:dyDescent="0.2">
      <c r="L132" s="50"/>
    </row>
    <row r="133" spans="1:164" s="2" customFormat="1" ht="18.75" x14ac:dyDescent="0.25">
      <c r="A133" s="16" t="s">
        <v>39</v>
      </c>
      <c r="B133" s="42">
        <v>3.2792737072714427E-2</v>
      </c>
      <c r="C133" s="43" t="s">
        <v>51</v>
      </c>
      <c r="D133"/>
      <c r="E133"/>
      <c r="F133"/>
      <c r="G133"/>
      <c r="H133"/>
      <c r="I133"/>
      <c r="J133"/>
      <c r="K133" s="1"/>
      <c r="L133" s="50"/>
      <c r="M133" s="1"/>
      <c r="N133" s="1"/>
      <c r="O133" s="1"/>
      <c r="P133" s="1"/>
      <c r="Q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</row>
    <row r="134" spans="1:164" s="2" customFormat="1" ht="15.75" thickBot="1" x14ac:dyDescent="0.3">
      <c r="A134" t="s">
        <v>48</v>
      </c>
      <c r="B134"/>
      <c r="C134"/>
      <c r="D134"/>
      <c r="E134"/>
      <c r="F134"/>
      <c r="G134"/>
      <c r="H134"/>
      <c r="I134"/>
      <c r="J134"/>
      <c r="K134" s="1"/>
      <c r="L134" s="50"/>
      <c r="M134" s="1"/>
      <c r="N134" s="1"/>
      <c r="O134" s="1"/>
      <c r="P134" s="1"/>
      <c r="Q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</row>
    <row r="135" spans="1:164" s="2" customFormat="1" ht="15.75" thickBot="1" x14ac:dyDescent="0.3">
      <c r="A135"/>
      <c r="B135" s="63" t="s">
        <v>31</v>
      </c>
      <c r="C135" s="64"/>
      <c r="D135" s="64"/>
      <c r="E135" s="64"/>
      <c r="F135" s="64"/>
      <c r="G135" s="64"/>
      <c r="H135" s="64"/>
      <c r="I135" s="64"/>
      <c r="J135" s="64"/>
      <c r="K135" s="65"/>
      <c r="L135" s="5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</row>
    <row r="136" spans="1:164" s="2" customFormat="1" ht="13.5" thickBot="1" x14ac:dyDescent="0.25">
      <c r="A136" s="1"/>
      <c r="B136" s="18" t="s">
        <v>50</v>
      </c>
      <c r="C136" s="18" t="s">
        <v>8</v>
      </c>
      <c r="D136" s="18" t="s">
        <v>9</v>
      </c>
      <c r="E136" s="18" t="s">
        <v>10</v>
      </c>
      <c r="F136" s="18" t="s">
        <v>11</v>
      </c>
      <c r="G136" s="19" t="s">
        <v>32</v>
      </c>
      <c r="H136" s="19" t="s">
        <v>33</v>
      </c>
      <c r="I136" s="19" t="s">
        <v>34</v>
      </c>
      <c r="J136" s="19" t="s">
        <v>35</v>
      </c>
      <c r="K136" s="19" t="s">
        <v>36</v>
      </c>
      <c r="L136" s="52" t="s">
        <v>55</v>
      </c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</row>
    <row r="137" spans="1:164" s="2" customFormat="1" x14ac:dyDescent="0.2">
      <c r="A137" s="4" t="s">
        <v>6</v>
      </c>
      <c r="B137" s="20">
        <f>+B103</f>
        <v>64579.21764468147</v>
      </c>
      <c r="C137" s="20">
        <f>'Total Ciudades(volumen)'!C137/'Total Ciudades (ENERGÍA)'!$B$133</f>
        <v>54859.708599831349</v>
      </c>
      <c r="D137" s="20">
        <f>'Total Ciudades(volumen)'!D137/'Total Ciudades (ENERGÍA)'!$B$133</f>
        <v>54219.322896331374</v>
      </c>
      <c r="E137" s="20">
        <f>'Total Ciudades(volumen)'!E137/'Total Ciudades (ENERGÍA)'!$B$133</f>
        <v>54539.515748081365</v>
      </c>
      <c r="F137" s="20"/>
      <c r="G137" s="20">
        <f>'Total Ciudades(volumen)'!G137/'Total Ciudades (ENERGÍA)'!$B$133</f>
        <v>452.82107351975139</v>
      </c>
      <c r="H137" s="25">
        <f t="shared" ref="H137:H157" si="8">+C137-B137</f>
        <v>-9719.5090448501214</v>
      </c>
      <c r="I137" s="25">
        <f t="shared" ref="I137:I157" si="9">+C137-D137</f>
        <v>640.38570349997462</v>
      </c>
      <c r="J137" s="25">
        <f t="shared" ref="J137:J157" si="10">+B137-D137</f>
        <v>10359.894748350096</v>
      </c>
      <c r="K137" s="25">
        <f t="shared" ref="K137:K157" si="11">+B137-E137</f>
        <v>10039.701896600105</v>
      </c>
      <c r="L137" s="46">
        <f>IFERROR(E137/B137,"")</f>
        <v>0.84453664409750029</v>
      </c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</row>
    <row r="138" spans="1:164" s="2" customFormat="1" x14ac:dyDescent="0.2">
      <c r="A138" s="5" t="s">
        <v>12</v>
      </c>
      <c r="B138" s="21">
        <f t="shared" ref="B138:B157" si="12">+B104</f>
        <v>63372.184492132263</v>
      </c>
      <c r="C138" s="21">
        <f>'Total Ciudades(volumen)'!C138/'Total Ciudades (ENERGÍA)'!$B$133</f>
        <v>60958.620061735892</v>
      </c>
      <c r="D138" s="21">
        <f>'Total Ciudades(volumen)'!D138/'Total Ciudades (ENERGÍA)'!$B$133</f>
        <v>36288.523198332019</v>
      </c>
      <c r="E138" s="21">
        <f>'Total Ciudades(volumen)'!E138/'Total Ciudades (ENERGÍA)'!$B$133</f>
        <v>43787.13484074366</v>
      </c>
      <c r="F138" s="21">
        <f>'Total Ciudades(volumen)'!F138/'Total Ciudades (ENERGÍA)'!$B$133</f>
        <v>47114.091043212582</v>
      </c>
      <c r="G138" s="21">
        <f>'Total Ciudades(volumen)'!G138/'Total Ciudades (ENERGÍA)'!$B$133</f>
        <v>7890.7864564460815</v>
      </c>
      <c r="H138" s="25">
        <f t="shared" si="8"/>
        <v>-2413.5644303963709</v>
      </c>
      <c r="I138" s="25">
        <f t="shared" si="9"/>
        <v>24670.096863403873</v>
      </c>
      <c r="J138" s="25">
        <f t="shared" si="10"/>
        <v>27083.661293800244</v>
      </c>
      <c r="K138" s="25">
        <f t="shared" si="11"/>
        <v>19585.049651388603</v>
      </c>
      <c r="L138" s="46">
        <f t="shared" ref="L138:L157" si="13">IFERROR(E138/B138,"")</f>
        <v>0.69095195615640936</v>
      </c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</row>
    <row r="139" spans="1:164" s="2" customFormat="1" x14ac:dyDescent="0.2">
      <c r="A139" s="5" t="s">
        <v>29</v>
      </c>
      <c r="B139" s="21">
        <f t="shared" si="12"/>
        <v>65099.861091092025</v>
      </c>
      <c r="C139" s="21">
        <f>'Total Ciudades(volumen)'!C139/'Total Ciudades (ENERGÍA)'!$B$133</f>
        <v>52694.595030855235</v>
      </c>
      <c r="D139" s="21">
        <f>'Total Ciudades(volumen)'!D139/'Total Ciudades (ENERGÍA)'!$B$133</f>
        <v>42661.88567602227</v>
      </c>
      <c r="E139" s="21">
        <f>'Total Ciudades(volumen)'!E139/'Total Ciudades (ENERGÍA)'!$B$133</f>
        <v>47879.227208433331</v>
      </c>
      <c r="F139" s="21">
        <f>'Total Ciudades(volumen)'!F139/'Total Ciudades (ENERGÍA)'!$B$133</f>
        <v>48760.797137926806</v>
      </c>
      <c r="G139" s="21">
        <f>'Total Ciudades(volumen)'!G139/'Total Ciudades (ENERGÍA)'!$B$133</f>
        <v>2032.7498786927904</v>
      </c>
      <c r="H139" s="25">
        <f t="shared" si="8"/>
        <v>-12405.266060236791</v>
      </c>
      <c r="I139" s="25">
        <f t="shared" si="9"/>
        <v>10032.709354832965</v>
      </c>
      <c r="J139" s="25">
        <f t="shared" si="10"/>
        <v>22437.975415069755</v>
      </c>
      <c r="K139" s="25">
        <f t="shared" si="11"/>
        <v>17220.633882658694</v>
      </c>
      <c r="L139" s="46">
        <f t="shared" si="13"/>
        <v>0.7354735694664164</v>
      </c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</row>
    <row r="140" spans="1:164" s="2" customFormat="1" x14ac:dyDescent="0.2">
      <c r="A140" s="5" t="s">
        <v>13</v>
      </c>
      <c r="B140" s="21">
        <f t="shared" si="12"/>
        <v>63527.636231060766</v>
      </c>
      <c r="C140" s="21">
        <f>'Total Ciudades(volumen)'!C140/'Total Ciudades (ENERGÍA)'!$B$133</f>
        <v>49370.688284117263</v>
      </c>
      <c r="D140" s="21">
        <f>'Total Ciudades(volumen)'!D140/'Total Ciudades (ENERGÍA)'!$B$133</f>
        <v>48486.346122141105</v>
      </c>
      <c r="E140" s="21">
        <f>'Total Ciudades(volumen)'!E140/'Total Ciudades (ENERGÍA)'!$B$133</f>
        <v>48766.896049388713</v>
      </c>
      <c r="F140" s="21">
        <f>'Total Ciudades(volumen)'!F140/'Total Ciudades (ENERGÍA)'!$B$133</f>
        <v>48760.797137926806</v>
      </c>
      <c r="G140" s="21">
        <f>'Total Ciudades(volumen)'!G140/'Total Ciudades (ENERGÍA)'!$B$133</f>
        <v>240.88770161963208</v>
      </c>
      <c r="H140" s="25">
        <f t="shared" si="8"/>
        <v>-14156.947946943503</v>
      </c>
      <c r="I140" s="25">
        <f t="shared" si="9"/>
        <v>884.34216197615751</v>
      </c>
      <c r="J140" s="25">
        <f t="shared" si="10"/>
        <v>15041.29010891966</v>
      </c>
      <c r="K140" s="25">
        <f t="shared" si="11"/>
        <v>14760.740181672052</v>
      </c>
      <c r="L140" s="46">
        <f t="shared" si="13"/>
        <v>0.76764852184984911</v>
      </c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</row>
    <row r="141" spans="1:164" s="2" customFormat="1" x14ac:dyDescent="0.2">
      <c r="A141" s="5" t="s">
        <v>14</v>
      </c>
      <c r="B141" s="21">
        <f t="shared" si="12"/>
        <v>64154.294871251368</v>
      </c>
      <c r="C141" s="21">
        <f>'Total Ciudades(volumen)'!C141/'Total Ciudades (ENERGÍA)'!$B$133</f>
        <v>54859.708599831349</v>
      </c>
      <c r="D141" s="21">
        <f>'Total Ciudades(volumen)'!D141/'Total Ciudades (ENERGÍA)'!$B$133</f>
        <v>49096.237268331555</v>
      </c>
      <c r="E141" s="21">
        <f>'Total Ciudades(volumen)'!E141/'Total Ciudades (ENERGÍA)'!$B$133</f>
        <v>53141.340295439746</v>
      </c>
      <c r="F141" s="21">
        <f>'Total Ciudades(volumen)'!F141/'Total Ciudades (ENERGÍA)'!$B$133</f>
        <v>54859.708599831349</v>
      </c>
      <c r="G141" s="21">
        <f>'Total Ciudades(volumen)'!G141/'Total Ciudades (ENERGÍA)'!$B$133</f>
        <v>2121.8620251413558</v>
      </c>
      <c r="H141" s="25">
        <f t="shared" si="8"/>
        <v>-9294.5862714200193</v>
      </c>
      <c r="I141" s="25">
        <f t="shared" si="9"/>
        <v>5763.4713314997935</v>
      </c>
      <c r="J141" s="25">
        <f t="shared" si="10"/>
        <v>15058.057602919813</v>
      </c>
      <c r="K141" s="25">
        <f t="shared" si="11"/>
        <v>11012.954575811622</v>
      </c>
      <c r="L141" s="46">
        <f t="shared" si="13"/>
        <v>0.82833644110790916</v>
      </c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</row>
    <row r="142" spans="1:164" s="2" customFormat="1" x14ac:dyDescent="0.2">
      <c r="A142" s="5" t="s">
        <v>15</v>
      </c>
      <c r="B142" s="21">
        <f t="shared" si="12"/>
        <v>66628.116971757539</v>
      </c>
      <c r="C142" s="21">
        <f>'Total Ciudades(volumen)'!C142/'Total Ciudades (ENERGÍA)'!$B$133</f>
        <v>54890.203157140873</v>
      </c>
      <c r="D142" s="21">
        <f>'Total Ciudades(volumen)'!D142/'Total Ciudades (ENERGÍA)'!$B$133</f>
        <v>34245.387858594004</v>
      </c>
      <c r="E142" s="21">
        <f>'Total Ciudades(volumen)'!E142/'Total Ciudades (ENERGÍA)'!$B$133</f>
        <v>45521.954156315398</v>
      </c>
      <c r="F142" s="21">
        <f>'Total Ciudades(volumen)'!F142/'Total Ciudades (ENERGÍA)'!$B$133</f>
        <v>42692.380233331787</v>
      </c>
      <c r="G142" s="21">
        <f>'Total Ciudades(volumen)'!G142/'Total Ciudades (ENERGÍA)'!$B$133</f>
        <v>5507.5547403017808</v>
      </c>
      <c r="H142" s="25">
        <f t="shared" si="8"/>
        <v>-11737.913814616666</v>
      </c>
      <c r="I142" s="25">
        <f t="shared" si="9"/>
        <v>20644.81529854687</v>
      </c>
      <c r="J142" s="25">
        <f t="shared" si="10"/>
        <v>32382.729113163536</v>
      </c>
      <c r="K142" s="25">
        <f t="shared" si="11"/>
        <v>21106.162815442141</v>
      </c>
      <c r="L142" s="46">
        <f t="shared" si="13"/>
        <v>0.68322438371793304</v>
      </c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</row>
    <row r="143" spans="1:164" s="2" customFormat="1" x14ac:dyDescent="0.2">
      <c r="A143" s="5" t="s">
        <v>16</v>
      </c>
      <c r="B143" s="21">
        <f t="shared" si="12"/>
        <v>64924.158279847041</v>
      </c>
      <c r="C143" s="21">
        <f>'Total Ciudades(volumen)'!C143/'Total Ciudades (ENERGÍA)'!$B$133</f>
        <v>64008.075792688163</v>
      </c>
      <c r="D143" s="21">
        <f>'Total Ciudades(volumen)'!D143/'Total Ciudades (ENERGÍA)'!$B$133</f>
        <v>59921.805113212118</v>
      </c>
      <c r="E143" s="21">
        <f>'Total Ciudades(volumen)'!E143/'Total Ciudades (ENERGÍA)'!$B$133</f>
        <v>63089.427253738788</v>
      </c>
      <c r="F143" s="21">
        <f>'Total Ciudades(volumen)'!F143/'Total Ciudades (ENERGÍA)'!$B$133</f>
        <v>63977.581235378639</v>
      </c>
      <c r="G143" s="21">
        <f>'Total Ciudades(volumen)'!G143/'Total Ciudades (ENERGÍA)'!$B$133</f>
        <v>1674.4211660197154</v>
      </c>
      <c r="H143" s="25">
        <f t="shared" si="8"/>
        <v>-916.08248715887748</v>
      </c>
      <c r="I143" s="25">
        <f t="shared" si="9"/>
        <v>4086.2706794760452</v>
      </c>
      <c r="J143" s="25">
        <f t="shared" si="10"/>
        <v>5002.3531666349227</v>
      </c>
      <c r="K143" s="25">
        <f t="shared" si="11"/>
        <v>1834.731026108253</v>
      </c>
      <c r="L143" s="46">
        <f t="shared" si="13"/>
        <v>0.97174039564440884</v>
      </c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</row>
    <row r="144" spans="1:164" s="2" customFormat="1" x14ac:dyDescent="0.2">
      <c r="A144" s="5" t="s">
        <v>17</v>
      </c>
      <c r="B144" s="21">
        <f t="shared" si="12"/>
        <v>65500.566657905365</v>
      </c>
      <c r="C144" s="21">
        <f>'Total Ciudades(volumen)'!C144/'Total Ciudades (ENERGÍA)'!$B$133</f>
        <v>51810.252868879077</v>
      </c>
      <c r="D144" s="21">
        <f>'Total Ciudades(volumen)'!D144/'Total Ciudades (ENERGÍA)'!$B$133</f>
        <v>50011.073987617237</v>
      </c>
      <c r="E144" s="21">
        <f>'Total Ciudades(volumen)'!E144/'Total Ciudades (ENERGÍA)'!$B$133</f>
        <v>50722.61365817277</v>
      </c>
      <c r="F144" s="21">
        <f>'Total Ciudades(volumen)'!F144/'Total Ciudades (ENERGÍA)'!$B$133</f>
        <v>50285.525003402945</v>
      </c>
      <c r="G144" s="21">
        <f>'Total Ciudades(volumen)'!G144/'Total Ciudades (ENERGÍA)'!$B$133</f>
        <v>792.07619238302379</v>
      </c>
      <c r="H144" s="25">
        <f t="shared" si="8"/>
        <v>-13690.313789026288</v>
      </c>
      <c r="I144" s="25">
        <f t="shared" si="9"/>
        <v>1799.1788812618397</v>
      </c>
      <c r="J144" s="25">
        <f t="shared" si="10"/>
        <v>15489.492670288128</v>
      </c>
      <c r="K144" s="25">
        <f t="shared" si="11"/>
        <v>14777.952999732595</v>
      </c>
      <c r="L144" s="46">
        <f t="shared" si="13"/>
        <v>0.7743843488115989</v>
      </c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</row>
    <row r="145" spans="1:164" s="2" customFormat="1" x14ac:dyDescent="0.2">
      <c r="A145" s="5" t="s">
        <v>18</v>
      </c>
      <c r="B145" s="21">
        <f t="shared" si="12"/>
        <v>65068.15439096286</v>
      </c>
      <c r="C145" s="21">
        <f>'Total Ciudades(volumen)'!C145/'Total Ciudades (ENERGÍA)'!$B$133</f>
        <v>46626.178126260216</v>
      </c>
      <c r="D145" s="21">
        <f>'Total Ciudades(volumen)'!D145/'Total Ciudades (ENERGÍA)'!$B$133</f>
        <v>40862.70679476043</v>
      </c>
      <c r="E145" s="21">
        <f>'Total Ciudades(volumen)'!E145/'Total Ciudades (ENERGÍA)'!$B$133</f>
        <v>44644.031901141243</v>
      </c>
      <c r="F145" s="21">
        <f>'Total Ciudades(volumen)'!F145/'Total Ciudades (ENERGÍA)'!$B$133</f>
        <v>46626.178126260216</v>
      </c>
      <c r="G145" s="21">
        <f>'Total Ciudades(volumen)'!G145/'Total Ciudades (ENERGÍA)'!$B$133</f>
        <v>2509.6792171659272</v>
      </c>
      <c r="H145" s="25">
        <f t="shared" si="8"/>
        <v>-18441.976264702644</v>
      </c>
      <c r="I145" s="25">
        <f t="shared" si="9"/>
        <v>5763.4713314997862</v>
      </c>
      <c r="J145" s="25">
        <f t="shared" si="10"/>
        <v>24205.44759620243</v>
      </c>
      <c r="K145" s="25">
        <f t="shared" si="11"/>
        <v>20424.122489821617</v>
      </c>
      <c r="L145" s="46">
        <f t="shared" si="13"/>
        <v>0.68611185178078038</v>
      </c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</row>
    <row r="146" spans="1:164" s="2" customFormat="1" x14ac:dyDescent="0.2">
      <c r="A146" s="5" t="s">
        <v>30</v>
      </c>
      <c r="B146" s="21">
        <f t="shared" si="12"/>
        <v>66902.844782837667</v>
      </c>
      <c r="C146" s="21">
        <f>'Total Ciudades(volumen)'!C146/'Total Ciudades (ENERGÍA)'!$B$133</f>
        <v>62208.896911426324</v>
      </c>
      <c r="D146" s="21">
        <f>'Total Ciudades(volumen)'!D146/'Total Ciudades (ENERGÍA)'!$B$133</f>
        <v>60653.674488640667</v>
      </c>
      <c r="E146" s="21">
        <f>'Total Ciudades(volumen)'!E146/'Total Ciudades (ENERGÍA)'!$B$133</f>
        <v>61202.576520212075</v>
      </c>
      <c r="F146" s="21">
        <f>'Total Ciudades(volumen)'!F146/'Total Ciudades (ENERGÍA)'!$B$133</f>
        <v>60958.620061735892</v>
      </c>
      <c r="G146" s="21">
        <f>'Total Ciudades(volumen)'!G146/'Total Ciudades (ENERGÍA)'!$B$133</f>
        <v>568.40134689007459</v>
      </c>
      <c r="H146" s="25">
        <f t="shared" si="8"/>
        <v>-4693.9478714113429</v>
      </c>
      <c r="I146" s="25">
        <f t="shared" si="9"/>
        <v>1555.2224227856568</v>
      </c>
      <c r="J146" s="25">
        <f t="shared" si="10"/>
        <v>6249.1702941969997</v>
      </c>
      <c r="K146" s="25">
        <f t="shared" si="11"/>
        <v>5700.2682626255919</v>
      </c>
      <c r="L146" s="46">
        <f t="shared" si="13"/>
        <v>0.91479781941816829</v>
      </c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</row>
    <row r="147" spans="1:164" s="2" customFormat="1" x14ac:dyDescent="0.2">
      <c r="A147" s="5" t="s">
        <v>19</v>
      </c>
      <c r="B147" s="21"/>
      <c r="C147" s="21"/>
      <c r="D147" s="21"/>
      <c r="E147" s="21"/>
      <c r="F147" s="21"/>
      <c r="G147" s="21"/>
      <c r="H147" s="25"/>
      <c r="I147" s="25"/>
      <c r="J147" s="25"/>
      <c r="K147" s="25"/>
      <c r="L147" s="46" t="str">
        <f t="shared" si="13"/>
        <v/>
      </c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</row>
    <row r="148" spans="1:164" s="2" customFormat="1" x14ac:dyDescent="0.2">
      <c r="A148" s="5" t="s">
        <v>20</v>
      </c>
      <c r="B148" s="21">
        <f t="shared" si="12"/>
        <v>65494.44317264366</v>
      </c>
      <c r="C148" s="21">
        <f>'Total Ciudades(volumen)'!C148/'Total Ciudades (ENERGÍA)'!$B$133</f>
        <v>51840.747426188602</v>
      </c>
      <c r="D148" s="21">
        <f>'Total Ciudades(volumen)'!D148/'Total Ciudades (ENERGÍA)'!$B$133</f>
        <v>48760.797137926806</v>
      </c>
      <c r="E148" s="21">
        <f>'Total Ciudades(volumen)'!E148/'Total Ciudades (ENERGÍA)'!$B$133</f>
        <v>51188.926263697555</v>
      </c>
      <c r="F148" s="21">
        <f>'Total Ciudades(volumen)'!F148/'Total Ciudades (ENERGÍA)'!$B$133</f>
        <v>51505.307295783852</v>
      </c>
      <c r="G148" s="21">
        <f>'Total Ciudades(volumen)'!G148/'Total Ciudades (ENERGÍA)'!$B$133</f>
        <v>1001.7473679884315</v>
      </c>
      <c r="H148" s="25">
        <f t="shared" si="8"/>
        <v>-13653.695746455058</v>
      </c>
      <c r="I148" s="25">
        <f t="shared" si="9"/>
        <v>3079.9502882617962</v>
      </c>
      <c r="J148" s="25">
        <f t="shared" si="10"/>
        <v>16733.646034716854</v>
      </c>
      <c r="K148" s="25">
        <f t="shared" si="11"/>
        <v>14305.516908946105</v>
      </c>
      <c r="L148" s="46">
        <f t="shared" si="13"/>
        <v>0.78157663129928912</v>
      </c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</row>
    <row r="149" spans="1:164" s="2" customFormat="1" x14ac:dyDescent="0.2">
      <c r="A149" s="5" t="s">
        <v>21</v>
      </c>
      <c r="B149" s="21">
        <f t="shared" si="12"/>
        <v>68823.692184129002</v>
      </c>
      <c r="C149" s="21">
        <f>'Total Ciudades(volumen)'!C149/'Total Ciudades (ENERGÍA)'!$B$133</f>
        <v>60684.169045950184</v>
      </c>
      <c r="D149" s="21">
        <f>'Total Ciudades(volumen)'!D149/'Total Ciudades (ENERGÍA)'!$B$133</f>
        <v>60623.179931331142</v>
      </c>
      <c r="E149" s="21">
        <f>'Total Ciudades(volumen)'!E149/'Total Ciudades (ENERGÍA)'!$B$133</f>
        <v>60661.298127968046</v>
      </c>
      <c r="F149" s="21">
        <f>'Total Ciudades(volumen)'!F149/'Total Ciudades (ENERGÍA)'!$B$133</f>
        <v>60684.169045950184</v>
      </c>
      <c r="G149" s="21">
        <f>'Total Ciudades(volumen)'!G149/'Total Ciudades (ENERGÍA)'!$B$133</f>
        <v>29.196315807166226</v>
      </c>
      <c r="H149" s="25">
        <f t="shared" si="8"/>
        <v>-8139.523138178818</v>
      </c>
      <c r="I149" s="25">
        <f t="shared" si="9"/>
        <v>60.989114619042084</v>
      </c>
      <c r="J149" s="25">
        <f t="shared" si="10"/>
        <v>8200.5122527978601</v>
      </c>
      <c r="K149" s="25">
        <f t="shared" si="11"/>
        <v>8162.3940561609561</v>
      </c>
      <c r="L149" s="46">
        <f t="shared" si="13"/>
        <v>0.88140139249833449</v>
      </c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</row>
    <row r="150" spans="1:164" s="2" customFormat="1" x14ac:dyDescent="0.2">
      <c r="A150" s="5" t="s">
        <v>22</v>
      </c>
      <c r="B150" s="21"/>
      <c r="C150" s="21"/>
      <c r="D150" s="21"/>
      <c r="F150" s="21"/>
      <c r="H150" s="25"/>
      <c r="I150" s="25"/>
      <c r="J150" s="25"/>
      <c r="K150" s="25"/>
      <c r="L150" s="46" t="str">
        <f t="shared" si="13"/>
        <v/>
      </c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</row>
    <row r="151" spans="1:164" s="2" customFormat="1" x14ac:dyDescent="0.2">
      <c r="A151" s="5" t="s">
        <v>23</v>
      </c>
      <c r="B151" s="21">
        <f t="shared" si="12"/>
        <v>65020.441080462093</v>
      </c>
      <c r="C151" s="21">
        <f>'Total Ciudades(volumen)'!C151/'Total Ciudades (ENERGÍA)'!$B$133</f>
        <v>48760.797137926806</v>
      </c>
      <c r="D151" s="21">
        <f>'Total Ciudades(volumen)'!D151/'Total Ciudades (ENERGÍA)'!$B$133</f>
        <v>42539.907446784178</v>
      </c>
      <c r="E151" s="21">
        <f>'Total Ciudades(volumen)'!E151/'Total Ciudades (ENERGÍA)'!$B$133</f>
        <v>46790.086371798905</v>
      </c>
      <c r="F151" s="21">
        <f>'Total Ciudades(volumen)'!F151/'Total Ciudades (ENERGÍA)'!$B$133</f>
        <v>47998.43320518874</v>
      </c>
      <c r="G151" s="21">
        <f>'Total Ciudades(volumen)'!G151/'Total Ciudades (ENERGÍA)'!$B$133</f>
        <v>1983.0466153734712</v>
      </c>
      <c r="H151" s="25">
        <f t="shared" si="8"/>
        <v>-16259.643942535287</v>
      </c>
      <c r="I151" s="25">
        <f t="shared" si="9"/>
        <v>6220.8896911426273</v>
      </c>
      <c r="J151" s="25">
        <f t="shared" si="10"/>
        <v>22480.533633677915</v>
      </c>
      <c r="K151" s="25">
        <f t="shared" si="11"/>
        <v>18230.354708663188</v>
      </c>
      <c r="L151" s="46">
        <f t="shared" si="13"/>
        <v>0.7196211774985759</v>
      </c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</row>
    <row r="152" spans="1:164" s="2" customFormat="1" x14ac:dyDescent="0.2">
      <c r="A152" s="5" t="s">
        <v>24</v>
      </c>
      <c r="B152" s="21">
        <f t="shared" si="12"/>
        <v>67200.136627741493</v>
      </c>
      <c r="C152" s="21">
        <f>'Total Ciudades(volumen)'!C152/'Total Ciudades (ENERGÍA)'!$B$133</f>
        <v>48486.346122141105</v>
      </c>
      <c r="D152" s="21">
        <f>'Total Ciudades(volumen)'!D152/'Total Ciudades (ENERGÍA)'!$B$133</f>
        <v>45131.944818093609</v>
      </c>
      <c r="E152" s="21">
        <f>'Total Ciudades(volumen)'!E152/'Total Ciudades (ENERGÍA)'!$B$133</f>
        <v>47205.574715141149</v>
      </c>
      <c r="F152" s="21">
        <f>'Total Ciudades(volumen)'!F152/'Total Ciudades (ENERGÍA)'!$B$133</f>
        <v>48486.346122141105</v>
      </c>
      <c r="G152" s="21">
        <f>'Total Ciudades(volumen)'!G152/'Total Ciudades (ENERGÍA)'!$B$133</f>
        <v>1757.0793507046001</v>
      </c>
      <c r="H152" s="25">
        <f t="shared" si="8"/>
        <v>-18713.790505600387</v>
      </c>
      <c r="I152" s="25">
        <f t="shared" si="9"/>
        <v>3354.4013040474965</v>
      </c>
      <c r="J152" s="25">
        <f t="shared" si="10"/>
        <v>22068.191809647884</v>
      </c>
      <c r="K152" s="25">
        <f t="shared" si="11"/>
        <v>19994.561912600344</v>
      </c>
      <c r="L152" s="46">
        <f t="shared" si="13"/>
        <v>0.70246248123926869</v>
      </c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</row>
    <row r="153" spans="1:164" s="2" customFormat="1" x14ac:dyDescent="0.2">
      <c r="A153" s="5" t="s">
        <v>25</v>
      </c>
      <c r="B153" s="21">
        <f t="shared" si="12"/>
        <v>50159.324219924776</v>
      </c>
      <c r="C153" s="21">
        <f>'Total Ciudades(volumen)'!C153/'Total Ciudades (ENERGÍA)'!$B$133</f>
        <v>39185.506142736682</v>
      </c>
      <c r="D153" s="21">
        <f>'Total Ciudades(volumen)'!D153/'Total Ciudades (ENERGÍA)'!$B$133</f>
        <v>39185.506142736682</v>
      </c>
      <c r="E153" s="21">
        <f>'Total Ciudades(volumen)'!E153/'Total Ciudades (ENERGÍA)'!$B$133</f>
        <v>39185.506142736682</v>
      </c>
      <c r="F153" s="21"/>
      <c r="G153" s="21"/>
      <c r="H153" s="25">
        <f t="shared" si="8"/>
        <v>-10973.818077188094</v>
      </c>
      <c r="I153" s="25">
        <f t="shared" si="9"/>
        <v>0</v>
      </c>
      <c r="J153" s="25">
        <f t="shared" si="10"/>
        <v>10973.818077188094</v>
      </c>
      <c r="K153" s="25">
        <f t="shared" si="11"/>
        <v>10973.818077188094</v>
      </c>
      <c r="L153" s="46">
        <f t="shared" si="13"/>
        <v>0.78122077504327769</v>
      </c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</row>
    <row r="154" spans="1:164" s="2" customFormat="1" ht="13.5" thickBot="1" x14ac:dyDescent="0.25">
      <c r="A154" s="35" t="s">
        <v>26</v>
      </c>
      <c r="B154" s="34">
        <f t="shared" si="12"/>
        <v>67182.452540634025</v>
      </c>
      <c r="C154" s="34">
        <f>'Total Ciudades(volumen)'!C154/'Total Ciudades (ENERGÍA)'!$B$133</f>
        <v>52725.089588164759</v>
      </c>
      <c r="D154" s="34">
        <f>'Total Ciudades(volumen)'!D154/'Total Ciudades (ENERGÍA)'!$B$133</f>
        <v>45436.890391188834</v>
      </c>
      <c r="E154" s="34">
        <f>'Total Ciudades(volumen)'!E154/'Total Ciudades (ENERGÍA)'!$B$133</f>
        <v>48618.489203815698</v>
      </c>
      <c r="F154" s="34">
        <f>'Total Ciudades(volumen)'!F154/'Total Ciudades (ENERGÍA)'!$B$133</f>
        <v>50285.525003402945</v>
      </c>
      <c r="G154" s="34">
        <f>'Total Ciudades(volumen)'!G154/'Total Ciudades (ENERGÍA)'!$B$133</f>
        <v>2697.131111757375</v>
      </c>
      <c r="H154" s="33">
        <f t="shared" si="8"/>
        <v>-14457.362952469266</v>
      </c>
      <c r="I154" s="33">
        <f t="shared" si="9"/>
        <v>7288.1991969759256</v>
      </c>
      <c r="J154" s="33">
        <f t="shared" si="10"/>
        <v>21745.562149445192</v>
      </c>
      <c r="K154" s="33">
        <f t="shared" si="11"/>
        <v>18563.963336818328</v>
      </c>
      <c r="L154" s="47">
        <f t="shared" si="13"/>
        <v>0.7236783916813655</v>
      </c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</row>
    <row r="155" spans="1:164" ht="15" x14ac:dyDescent="0.25">
      <c r="A155" s="28" t="s">
        <v>41</v>
      </c>
      <c r="B155" s="20">
        <f t="shared" si="12"/>
        <v>64842.92608098175</v>
      </c>
      <c r="C155" s="20">
        <f>'Total Ciudades(volumen)'!C155/'Total Ciudades (ENERGÍA)'!$B$133</f>
        <v>46534.694454331649</v>
      </c>
      <c r="D155" s="20">
        <f>'Total Ciudades(volumen)'!D155/'Total Ciudades (ENERGÍA)'!$B$133</f>
        <v>40405.288435117589</v>
      </c>
      <c r="E155" s="20">
        <f>'Total Ciudades(volumen)'!E155/'Total Ciudades (ENERGÍA)'!$B$133</f>
        <v>43003.42471788892</v>
      </c>
      <c r="F155" s="20">
        <f>'Total Ciudades(volumen)'!F155/'Total Ciudades (ENERGÍA)'!$B$133</f>
        <v>40405.288435117589</v>
      </c>
      <c r="G155" s="20">
        <f>'Total Ciudades(volumen)'!G155/'Total Ciudades (ENERGÍA)'!$B$133</f>
        <v>2629.0305643263268</v>
      </c>
      <c r="H155" s="24">
        <f t="shared" si="8"/>
        <v>-18308.2316266501</v>
      </c>
      <c r="I155" s="24">
        <f t="shared" si="9"/>
        <v>6129.4060192140605</v>
      </c>
      <c r="J155" s="24">
        <f t="shared" si="10"/>
        <v>24437.637645864161</v>
      </c>
      <c r="K155" s="24">
        <f t="shared" si="11"/>
        <v>21839.50136309283</v>
      </c>
      <c r="L155" s="48">
        <f t="shared" si="13"/>
        <v>0.66319377173359406</v>
      </c>
    </row>
    <row r="156" spans="1:164" ht="15" x14ac:dyDescent="0.25">
      <c r="A156" s="29" t="s">
        <v>42</v>
      </c>
      <c r="B156" s="21">
        <f t="shared" si="12"/>
        <v>64387.034414929243</v>
      </c>
      <c r="C156" s="21">
        <f>'Total Ciudades(volumen)'!C156/'Total Ciudades (ENERGÍA)'!$B$133</f>
        <v>54707.23581328374</v>
      </c>
      <c r="D156" s="21">
        <f>'Total Ciudades(volumen)'!D156/'Total Ciudades (ENERGÍA)'!$B$133</f>
        <v>54585.257584045648</v>
      </c>
      <c r="E156" s="21">
        <f>'Total Ciudades(volumen)'!E156/'Total Ciudades (ENERGÍA)'!$B$133</f>
        <v>54636.08184622819</v>
      </c>
      <c r="F156" s="21"/>
      <c r="G156" s="21">
        <f>'Total Ciudades(volumen)'!G156/'Total Ciudades (ENERGÍA)'!$B$133</f>
        <v>63.479483117731014</v>
      </c>
      <c r="H156" s="25">
        <f t="shared" si="8"/>
        <v>-9679.7986016455034</v>
      </c>
      <c r="I156" s="25">
        <f t="shared" si="9"/>
        <v>121.97822923809144</v>
      </c>
      <c r="J156" s="25">
        <f t="shared" si="10"/>
        <v>9801.7768308835948</v>
      </c>
      <c r="K156" s="25">
        <f t="shared" si="11"/>
        <v>9750.9525687010537</v>
      </c>
      <c r="L156" s="46">
        <f t="shared" si="13"/>
        <v>0.84855720321170547</v>
      </c>
    </row>
    <row r="157" spans="1:164" ht="15.75" thickBot="1" x14ac:dyDescent="0.3">
      <c r="A157" s="30" t="s">
        <v>43</v>
      </c>
      <c r="B157" s="22">
        <f t="shared" si="12"/>
        <v>62471.460184762371</v>
      </c>
      <c r="C157" s="22">
        <f>'Total Ciudades(volumen)'!C157/'Total Ciudades (ENERGÍA)'!$B$133</f>
        <v>47205.574715141149</v>
      </c>
      <c r="D157" s="22">
        <f>'Total Ciudades(volumen)'!D157/'Total Ciudades (ENERGÍA)'!$B$133</f>
        <v>39581.935387760474</v>
      </c>
      <c r="E157" s="22">
        <f>'Total Ciudades(volumen)'!E157/'Total Ciudades (ENERGÍA)'!$B$133</f>
        <v>43688.535772109535</v>
      </c>
      <c r="F157" s="22">
        <f>'Total Ciudades(volumen)'!F157/'Total Ciudades (ENERGÍA)'!$B$133</f>
        <v>42387.434660236562</v>
      </c>
      <c r="G157" s="22">
        <f>'Total Ciudades(volumen)'!G157/'Total Ciudades (ENERGÍA)'!$B$133</f>
        <v>2748.0768329235671</v>
      </c>
      <c r="H157" s="26">
        <f t="shared" si="8"/>
        <v>-15265.885469621222</v>
      </c>
      <c r="I157" s="26">
        <f t="shared" si="9"/>
        <v>7623.6393273806752</v>
      </c>
      <c r="J157" s="26">
        <f t="shared" si="10"/>
        <v>22889.524797001897</v>
      </c>
      <c r="K157" s="26">
        <f t="shared" si="11"/>
        <v>18782.924412652836</v>
      </c>
      <c r="L157" s="49">
        <f t="shared" si="13"/>
        <v>0.69933591503862036</v>
      </c>
    </row>
    <row r="168" spans="18:18" ht="15" x14ac:dyDescent="0.25">
      <c r="R168" s="45" t="s">
        <v>59</v>
      </c>
    </row>
    <row r="169" spans="18:18" ht="15" x14ac:dyDescent="0.25">
      <c r="R169" s="45" t="s">
        <v>60</v>
      </c>
    </row>
  </sheetData>
  <mergeCells count="7">
    <mergeCell ref="B101:K101"/>
    <mergeCell ref="B135:K135"/>
    <mergeCell ref="A1:K3"/>
    <mergeCell ref="A6:M7"/>
    <mergeCell ref="B13:F13"/>
    <mergeCell ref="B43:K43"/>
    <mergeCell ref="B71:K71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68D79-533E-4E99-8E1E-0AFE1B23D0C6}"/>
</file>

<file path=customXml/itemProps2.xml><?xml version="1.0" encoding="utf-8"?>
<ds:datastoreItem xmlns:ds="http://schemas.openxmlformats.org/officeDocument/2006/customXml" ds:itemID="{DE6B93B0-9280-4307-9FC5-045F729F24C0}"/>
</file>

<file path=customXml/itemProps3.xml><?xml version="1.0" encoding="utf-8"?>
<ds:datastoreItem xmlns:ds="http://schemas.openxmlformats.org/officeDocument/2006/customXml" ds:itemID="{CE7874BA-B1D3-4E09-B8DA-F06276B485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Total Ciudades(volumen)</vt:lpstr>
      <vt:lpstr>Total Ciudades (ENERGÍA)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Julio 2016</dc:title>
  <dc:creator>Yurani  Puertas Gonzalez</dc:creator>
  <cp:lastModifiedBy>Yurani  Puertas Gonzalez</cp:lastModifiedBy>
  <dcterms:created xsi:type="dcterms:W3CDTF">2016-02-15T20:03:05Z</dcterms:created>
  <dcterms:modified xsi:type="dcterms:W3CDTF">2016-07-12T21:25:57Z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