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18870" windowHeight="7515"/>
  </bookViews>
  <sheets>
    <sheet name="Total Ciudades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5" i="1" l="1"/>
  <c r="B64" i="1"/>
  <c r="B63" i="1"/>
  <c r="F33" i="1"/>
  <c r="F37" i="1" s="1"/>
  <c r="E33" i="1"/>
  <c r="E37" i="1" s="1"/>
  <c r="D33" i="1"/>
  <c r="D37" i="1" s="1"/>
  <c r="B91" i="1"/>
  <c r="B92" i="1"/>
  <c r="B93" i="1"/>
  <c r="Q167" i="1"/>
  <c r="Q166" i="1"/>
  <c r="Q30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I65" i="1"/>
  <c r="I64" i="1"/>
  <c r="I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I157" i="1"/>
  <c r="I156" i="1"/>
  <c r="I155" i="1"/>
  <c r="I154" i="1"/>
  <c r="I153" i="1"/>
  <c r="I152" i="1"/>
  <c r="I151" i="1"/>
  <c r="I149" i="1"/>
  <c r="I148" i="1"/>
  <c r="I146" i="1"/>
  <c r="I145" i="1"/>
  <c r="I144" i="1"/>
  <c r="I143" i="1"/>
  <c r="I142" i="1"/>
  <c r="I141" i="1"/>
  <c r="I140" i="1"/>
  <c r="I139" i="1"/>
  <c r="I138" i="1"/>
  <c r="I137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K65" i="1"/>
  <c r="K64" i="1"/>
  <c r="K63" i="1"/>
  <c r="Q29" i="1"/>
  <c r="C33" i="1"/>
  <c r="C37" i="1" s="1"/>
  <c r="B33" i="1"/>
  <c r="B37" i="1" s="1"/>
  <c r="H64" i="1"/>
  <c r="J64" i="1"/>
  <c r="H63" i="1"/>
  <c r="J63" i="1"/>
  <c r="H65" i="1"/>
  <c r="J65" i="1"/>
</calcChain>
</file>

<file path=xl/sharedStrings.xml><?xml version="1.0" encoding="utf-8"?>
<sst xmlns="http://schemas.openxmlformats.org/spreadsheetml/2006/main" count="168" uniqueCount="50">
  <si>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</si>
  <si>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</si>
  <si>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</si>
  <si>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</si>
  <si>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</si>
  <si>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</si>
  <si>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</si>
  <si>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</si>
  <si>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</si>
  <si>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</si>
  <si>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</si>
  <si>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</si>
  <si>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</si>
  <si>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</si>
  <si>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</si>
  <si>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</si>
  <si>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</si>
  <si>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</si>
  <si>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</si>
  <si>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</si>
  <si>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</si>
  <si>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</si>
  <si>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</si>
  <si>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</si>
  <si>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</si>
  <si>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</si>
  <si>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</si>
  <si>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</si>
  <si>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</si>
  <si>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</si>
  <si>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</si>
  <si>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</si>
  <si>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</si>
  <si>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</si>
  <si>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</si>
  <si>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</si>
  <si>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</si>
  <si>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</si>
  <si>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</si>
  <si>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</si>
  <si>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Subtotal</t>
  </si>
  <si>
    <t>Bello</t>
  </si>
  <si>
    <t>Palmira</t>
  </si>
  <si>
    <t>Soledad</t>
  </si>
  <si>
    <t>REVISADAS SURTIDORES</t>
  </si>
  <si>
    <t>UPME</t>
  </si>
  <si>
    <t>FUENTE Precios:</t>
  </si>
  <si>
    <t>$/GALÓN</t>
  </si>
  <si>
    <t>Neiva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</si>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</sst>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.00;[Red]&quot;$&quot;\ #,##0.00"/>
    <numFmt numFmtId="165" formatCode="&quot;$&quot;\ #,##0;[Red]&quot;$&quot;\ #,##0"/>
    <numFmt numFmtId="167" formatCode="&quot;$&quot;#,##0;[Red]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2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0" xfId="0" applyNumberForma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2" xfId="0" applyFont="1" applyBorder="1"/>
    <xf numFmtId="17" fontId="3" fillId="2" borderId="0" xfId="0" applyNumberFormat="1" applyFont="1" applyFill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165" fontId="3" fillId="0" borderId="5" xfId="0" applyNumberFormat="1" applyFont="1" applyFill="1" applyBorder="1" applyAlignment="1">
      <alignment horizontal="center"/>
    </xf>
    <xf numFmtId="0" fontId="10" fillId="0" borderId="0" xfId="0" applyFont="1"/>
    <xf numFmtId="0" fontId="3" fillId="0" borderId="11" xfId="0" applyFont="1" applyBorder="1" applyAlignment="1">
      <alignment horizontal="left"/>
    </xf>
    <xf numFmtId="167" fontId="3" fillId="0" borderId="0" xfId="0" applyNumberFormat="1" applyFont="1" applyFill="1"/>
    <xf numFmtId="165" fontId="3" fillId="0" borderId="4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2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2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Ciudades'!$Q$29</c:f>
          <c:strCache>
            <c:ptCount val="1"/>
            <c:pt idx="0">
              <c:v>ESTADÍSTICAS PRECIOS ACPM SURTIDOR EDS REVISADAS - OCTUBRE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Ciudades'!$B$44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Ciudades'!$B$45:$B$65</c:f>
              <c:numCache>
                <c:formatCode>"$"\ #,##0;[Red]"$"\ #,##0</c:formatCode>
                <c:ptCount val="21"/>
                <c:pt idx="0">
                  <c:v>7596.4024721354235</c:v>
                </c:pt>
                <c:pt idx="1">
                  <c:v>7242.651220863374</c:v>
                </c:pt>
                <c:pt idx="2">
                  <c:v>7390.6822500540056</c:v>
                </c:pt>
                <c:pt idx="3">
                  <c:v>7295.6720925567342</c:v>
                </c:pt>
                <c:pt idx="4">
                  <c:v>7580.6876891803613</c:v>
                </c:pt>
                <c:pt idx="5">
                  <c:v>7215.9409209264431</c:v>
                </c:pt>
                <c:pt idx="6">
                  <c:v>7458.807867318591</c:v>
                </c:pt>
                <c:pt idx="7">
                  <c:v>7527.9491075072092</c:v>
                </c:pt>
                <c:pt idx="8">
                  <c:v>7491.1071046003217</c:v>
                </c:pt>
                <c:pt idx="9">
                  <c:v>7549.6704744499275</c:v>
                </c:pt>
                <c:pt idx="10">
                  <c:v>5938.1418834803617</c:v>
                </c:pt>
                <c:pt idx="11">
                  <c:v>7536.4024721354235</c:v>
                </c:pt>
                <c:pt idx="12">
                  <c:v>7730.6876891803613</c:v>
                </c:pt>
                <c:pt idx="13">
                  <c:v>5000.1710750000002</c:v>
                </c:pt>
                <c:pt idx="14">
                  <c:v>7342.651220863374</c:v>
                </c:pt>
                <c:pt idx="15">
                  <c:v>7524.4822500540058</c:v>
                </c:pt>
                <c:pt idx="16">
                  <c:v>6227.6632643264438</c:v>
                </c:pt>
                <c:pt idx="17">
                  <c:v>7490.6822500540056</c:v>
                </c:pt>
                <c:pt idx="18">
                  <c:v>7491.1071046003217</c:v>
                </c:pt>
                <c:pt idx="19">
                  <c:v>7580.6876891803613</c:v>
                </c:pt>
                <c:pt idx="20">
                  <c:v>7242.651220863374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Ciudades'!$C$44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Ciudades'!$C$45:$C$65</c:f>
              <c:numCache>
                <c:formatCode>"$"\ #,##0.00;[Red]"$"\ #,##0.00</c:formatCode>
                <c:ptCount val="21"/>
                <c:pt idx="0">
                  <c:v>7680</c:v>
                </c:pt>
                <c:pt idx="1">
                  <c:v>7750</c:v>
                </c:pt>
                <c:pt idx="2">
                  <c:v>7890</c:v>
                </c:pt>
                <c:pt idx="3">
                  <c:v>7780</c:v>
                </c:pt>
                <c:pt idx="4">
                  <c:v>7702</c:v>
                </c:pt>
                <c:pt idx="5">
                  <c:v>7980</c:v>
                </c:pt>
                <c:pt idx="6">
                  <c:v>7610</c:v>
                </c:pt>
                <c:pt idx="7">
                  <c:v>7589</c:v>
                </c:pt>
                <c:pt idx="8">
                  <c:v>7900</c:v>
                </c:pt>
                <c:pt idx="9">
                  <c:v>7917</c:v>
                </c:pt>
                <c:pt idx="10">
                  <c:v>8107</c:v>
                </c:pt>
                <c:pt idx="11">
                  <c:v>7700</c:v>
                </c:pt>
                <c:pt idx="12">
                  <c:v>8092</c:v>
                </c:pt>
                <c:pt idx="13">
                  <c:v>5600</c:v>
                </c:pt>
                <c:pt idx="14">
                  <c:v>7700</c:v>
                </c:pt>
                <c:pt idx="15">
                  <c:v>7574</c:v>
                </c:pt>
                <c:pt idx="16">
                  <c:v>6259</c:v>
                </c:pt>
                <c:pt idx="17">
                  <c:v>8100</c:v>
                </c:pt>
                <c:pt idx="18">
                  <c:v>7675</c:v>
                </c:pt>
                <c:pt idx="19">
                  <c:v>7550</c:v>
                </c:pt>
                <c:pt idx="20">
                  <c:v>7580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Ciudades'!$D$44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Ciudades'!$D$45:$D$65</c:f>
              <c:numCache>
                <c:formatCode>"$"\ #,##0.00;[Red]"$"\ #,##0.00</c:formatCode>
                <c:ptCount val="21"/>
                <c:pt idx="0">
                  <c:v>7086</c:v>
                </c:pt>
                <c:pt idx="1">
                  <c:v>7080</c:v>
                </c:pt>
                <c:pt idx="2">
                  <c:v>6930</c:v>
                </c:pt>
                <c:pt idx="3">
                  <c:v>6935</c:v>
                </c:pt>
                <c:pt idx="4">
                  <c:v>7200</c:v>
                </c:pt>
                <c:pt idx="5">
                  <c:v>7150</c:v>
                </c:pt>
                <c:pt idx="6">
                  <c:v>7130</c:v>
                </c:pt>
                <c:pt idx="7">
                  <c:v>7450</c:v>
                </c:pt>
                <c:pt idx="8">
                  <c:v>7290</c:v>
                </c:pt>
                <c:pt idx="9">
                  <c:v>7490</c:v>
                </c:pt>
                <c:pt idx="10">
                  <c:v>5938</c:v>
                </c:pt>
                <c:pt idx="11">
                  <c:v>7090</c:v>
                </c:pt>
                <c:pt idx="12">
                  <c:v>7740</c:v>
                </c:pt>
                <c:pt idx="13">
                  <c:v>5000</c:v>
                </c:pt>
                <c:pt idx="14">
                  <c:v>7325</c:v>
                </c:pt>
                <c:pt idx="15">
                  <c:v>7450</c:v>
                </c:pt>
                <c:pt idx="16">
                  <c:v>6190</c:v>
                </c:pt>
                <c:pt idx="17">
                  <c:v>7300</c:v>
                </c:pt>
                <c:pt idx="18">
                  <c:v>7300</c:v>
                </c:pt>
                <c:pt idx="19">
                  <c:v>7390</c:v>
                </c:pt>
                <c:pt idx="20">
                  <c:v>7090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Ciudades'!$E$44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Ciudades'!$E$45:$E$65</c:f>
              <c:numCache>
                <c:formatCode>"$"\ #,##0.00;[Red]"$"\ #,##0.00</c:formatCode>
                <c:ptCount val="21"/>
                <c:pt idx="0">
                  <c:v>7387.666666666667</c:v>
                </c:pt>
                <c:pt idx="1">
                  <c:v>7367.7837837837842</c:v>
                </c:pt>
                <c:pt idx="2">
                  <c:v>7318.909090909091</c:v>
                </c:pt>
                <c:pt idx="3">
                  <c:v>7246</c:v>
                </c:pt>
                <c:pt idx="4">
                  <c:v>7519.2162162162158</c:v>
                </c:pt>
                <c:pt idx="5">
                  <c:v>7463.125</c:v>
                </c:pt>
                <c:pt idx="6">
                  <c:v>7395.4</c:v>
                </c:pt>
                <c:pt idx="7">
                  <c:v>7502.2777777777774</c:v>
                </c:pt>
                <c:pt idx="8">
                  <c:v>7501.3548387096771</c:v>
                </c:pt>
                <c:pt idx="9">
                  <c:v>7642.166666666667</c:v>
                </c:pt>
                <c:pt idx="10">
                  <c:v>6273.125</c:v>
                </c:pt>
                <c:pt idx="11">
                  <c:v>7433.15</c:v>
                </c:pt>
                <c:pt idx="12">
                  <c:v>7950.6923076923076</c:v>
                </c:pt>
                <c:pt idx="13">
                  <c:v>5156.5</c:v>
                </c:pt>
                <c:pt idx="14">
                  <c:v>7444.4210526315792</c:v>
                </c:pt>
                <c:pt idx="15">
                  <c:v>7516.4285714285716</c:v>
                </c:pt>
                <c:pt idx="16">
                  <c:v>6226.666666666667</c:v>
                </c:pt>
                <c:pt idx="17">
                  <c:v>7539.7</c:v>
                </c:pt>
                <c:pt idx="18">
                  <c:v>7510.916666666667</c:v>
                </c:pt>
                <c:pt idx="19">
                  <c:v>7467.666666666667</c:v>
                </c:pt>
                <c:pt idx="20">
                  <c:v>7314.2142857142853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Ciudades'!$F$44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Ciudades'!$F$45:$F$65</c:f>
              <c:numCache>
                <c:formatCode>"$"\ #,##0.00;[Red]"$"\ #,##0.00</c:formatCode>
                <c:ptCount val="21"/>
                <c:pt idx="1">
                  <c:v>7190</c:v>
                </c:pt>
                <c:pt idx="2">
                  <c:v>7290</c:v>
                </c:pt>
                <c:pt idx="3">
                  <c:v>7200</c:v>
                </c:pt>
                <c:pt idx="4">
                  <c:v>7570</c:v>
                </c:pt>
                <c:pt idx="5">
                  <c:v>7480</c:v>
                </c:pt>
                <c:pt idx="6">
                  <c:v>7460</c:v>
                </c:pt>
                <c:pt idx="7">
                  <c:v>7470</c:v>
                </c:pt>
                <c:pt idx="8">
                  <c:v>7490</c:v>
                </c:pt>
                <c:pt idx="9">
                  <c:v>7520</c:v>
                </c:pt>
                <c:pt idx="10">
                  <c:v>8107</c:v>
                </c:pt>
                <c:pt idx="12">
                  <c:v>8046</c:v>
                </c:pt>
                <c:pt idx="13">
                  <c:v>5130</c:v>
                </c:pt>
                <c:pt idx="14">
                  <c:v>7380</c:v>
                </c:pt>
                <c:pt idx="15">
                  <c:v>7520</c:v>
                </c:pt>
                <c:pt idx="16">
                  <c:v>6229</c:v>
                </c:pt>
                <c:pt idx="18">
                  <c:v>7540</c:v>
                </c:pt>
                <c:pt idx="19">
                  <c:v>7550</c:v>
                </c:pt>
                <c:pt idx="20">
                  <c:v>7090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1580224"/>
        <c:axId val="-1571579680"/>
      </c:barChart>
      <c:catAx>
        <c:axId val="-157158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571579680"/>
        <c:crosses val="autoZero"/>
        <c:auto val="1"/>
        <c:lblAlgn val="ctr"/>
        <c:lblOffset val="100"/>
        <c:noMultiLvlLbl val="0"/>
      </c:catAx>
      <c:valAx>
        <c:axId val="-1571579680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-15715802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Ciudades'!$Q$30</c:f>
          <c:strCache>
            <c:ptCount val="1"/>
            <c:pt idx="0">
              <c:v>ESTADÍSTICAS PRECIOS GASOLINA SURTIDOR EDS REVISADAS - OCTUBRE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Ciudades'!$B$72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Ciudades'!$B$73:$B$93</c:f>
              <c:numCache>
                <c:formatCode>"$"\ #,##0;[Red]"$"\ #,##0</c:formatCode>
                <c:ptCount val="21"/>
                <c:pt idx="0">
                  <c:v>7974.3564175747279</c:v>
                </c:pt>
                <c:pt idx="1">
                  <c:v>7766.1941439091624</c:v>
                </c:pt>
                <c:pt idx="2">
                  <c:v>7934.1848843310208</c:v>
                </c:pt>
                <c:pt idx="3">
                  <c:v>7757.2517593284256</c:v>
                </c:pt>
                <c:pt idx="4">
                  <c:v>7941.1435366832229</c:v>
                </c:pt>
                <c:pt idx="5">
                  <c:v>7724.0718658352607</c:v>
                </c:pt>
                <c:pt idx="6">
                  <c:v>7875.1160267746654</c:v>
                </c:pt>
                <c:pt idx="7">
                  <c:v>7915.492682926455</c:v>
                </c:pt>
                <c:pt idx="8">
                  <c:v>7887.1914716703586</c:v>
                </c:pt>
                <c:pt idx="9">
                  <c:v>7969.4976731862635</c:v>
                </c:pt>
                <c:pt idx="10">
                  <c:v>5899.2569857441831</c:v>
                </c:pt>
                <c:pt idx="11">
                  <c:v>7914.3564175747279</c:v>
                </c:pt>
                <c:pt idx="12">
                  <c:v>8091.1435366832229</c:v>
                </c:pt>
                <c:pt idx="13">
                  <c:v>5421.708137556001</c:v>
                </c:pt>
                <c:pt idx="14">
                  <c:v>7866.1941439091624</c:v>
                </c:pt>
                <c:pt idx="15">
                  <c:v>8067.984884331021</c:v>
                </c:pt>
                <c:pt idx="16">
                  <c:v>6749.1949076688425</c:v>
                </c:pt>
                <c:pt idx="17">
                  <c:v>8034.1848843310208</c:v>
                </c:pt>
                <c:pt idx="18">
                  <c:v>7887.1914716703586</c:v>
                </c:pt>
                <c:pt idx="19">
                  <c:v>7941.1435366832229</c:v>
                </c:pt>
                <c:pt idx="20">
                  <c:v>7766.1941439091624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Ciudades'!$C$72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Ciudades'!$C$73:$C$93</c:f>
              <c:numCache>
                <c:formatCode>"$"\ #,##0.00;[Red]"$"\ #,##0.00</c:formatCode>
                <c:ptCount val="21"/>
                <c:pt idx="0">
                  <c:v>7996</c:v>
                </c:pt>
                <c:pt idx="1">
                  <c:v>8150</c:v>
                </c:pt>
                <c:pt idx="2">
                  <c:v>8140</c:v>
                </c:pt>
                <c:pt idx="3">
                  <c:v>7900</c:v>
                </c:pt>
                <c:pt idx="4">
                  <c:v>8060</c:v>
                </c:pt>
                <c:pt idx="5">
                  <c:v>8170</c:v>
                </c:pt>
                <c:pt idx="6">
                  <c:v>7955</c:v>
                </c:pt>
                <c:pt idx="7">
                  <c:v>7919</c:v>
                </c:pt>
                <c:pt idx="8">
                  <c:v>8131</c:v>
                </c:pt>
                <c:pt idx="9">
                  <c:v>8269</c:v>
                </c:pt>
                <c:pt idx="10">
                  <c:v>8471</c:v>
                </c:pt>
                <c:pt idx="11">
                  <c:v>8150</c:v>
                </c:pt>
                <c:pt idx="12">
                  <c:v>8331</c:v>
                </c:pt>
                <c:pt idx="13">
                  <c:v>5650</c:v>
                </c:pt>
                <c:pt idx="14">
                  <c:v>7890</c:v>
                </c:pt>
                <c:pt idx="15">
                  <c:v>8066</c:v>
                </c:pt>
                <c:pt idx="16">
                  <c:v>6100</c:v>
                </c:pt>
                <c:pt idx="17">
                  <c:v>8270</c:v>
                </c:pt>
                <c:pt idx="18">
                  <c:v>8015</c:v>
                </c:pt>
                <c:pt idx="19">
                  <c:v>7950</c:v>
                </c:pt>
                <c:pt idx="20">
                  <c:v>7890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Ciudades'!$D$72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Ciudades'!$D$73:$D$93</c:f>
              <c:numCache>
                <c:formatCode>"$"\ #,##0.00;[Red]"$"\ #,##0.00</c:formatCode>
                <c:ptCount val="21"/>
                <c:pt idx="0">
                  <c:v>7451</c:v>
                </c:pt>
                <c:pt idx="1">
                  <c:v>7370</c:v>
                </c:pt>
                <c:pt idx="2">
                  <c:v>7386</c:v>
                </c:pt>
                <c:pt idx="3">
                  <c:v>7299</c:v>
                </c:pt>
                <c:pt idx="4">
                  <c:v>7310</c:v>
                </c:pt>
                <c:pt idx="5">
                  <c:v>7480</c:v>
                </c:pt>
                <c:pt idx="6">
                  <c:v>7290</c:v>
                </c:pt>
                <c:pt idx="7">
                  <c:v>7570</c:v>
                </c:pt>
                <c:pt idx="8">
                  <c:v>7320</c:v>
                </c:pt>
                <c:pt idx="9">
                  <c:v>7790</c:v>
                </c:pt>
                <c:pt idx="10">
                  <c:v>5889</c:v>
                </c:pt>
                <c:pt idx="11">
                  <c:v>7390</c:v>
                </c:pt>
                <c:pt idx="12">
                  <c:v>8110</c:v>
                </c:pt>
                <c:pt idx="13">
                  <c:v>5460</c:v>
                </c:pt>
                <c:pt idx="14">
                  <c:v>7499</c:v>
                </c:pt>
                <c:pt idx="15">
                  <c:v>7960</c:v>
                </c:pt>
                <c:pt idx="16">
                  <c:v>5990</c:v>
                </c:pt>
                <c:pt idx="17">
                  <c:v>7700</c:v>
                </c:pt>
                <c:pt idx="18">
                  <c:v>7390</c:v>
                </c:pt>
                <c:pt idx="19">
                  <c:v>7530</c:v>
                </c:pt>
                <c:pt idx="20">
                  <c:v>7260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Ciudades'!$E$72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Ciudades'!$E$73:$E$93</c:f>
              <c:numCache>
                <c:formatCode>"$"\ #,##0.00;[Red]"$"\ #,##0.00</c:formatCode>
                <c:ptCount val="21"/>
                <c:pt idx="0">
                  <c:v>7722.6875</c:v>
                </c:pt>
                <c:pt idx="1">
                  <c:v>7670.333333333333</c:v>
                </c:pt>
                <c:pt idx="2">
                  <c:v>7749.927835051546</c:v>
                </c:pt>
                <c:pt idx="3">
                  <c:v>7601.5384615384619</c:v>
                </c:pt>
                <c:pt idx="4">
                  <c:v>7676.1750000000002</c:v>
                </c:pt>
                <c:pt idx="5">
                  <c:v>7910.416666666667</c:v>
                </c:pt>
                <c:pt idx="6">
                  <c:v>7740.3809523809523</c:v>
                </c:pt>
                <c:pt idx="7">
                  <c:v>7830.2222222222226</c:v>
                </c:pt>
                <c:pt idx="8">
                  <c:v>7783.909090909091</c:v>
                </c:pt>
                <c:pt idx="9">
                  <c:v>7974.5555555555557</c:v>
                </c:pt>
                <c:pt idx="10">
                  <c:v>6270.1875</c:v>
                </c:pt>
                <c:pt idx="11">
                  <c:v>7735.5263157894733</c:v>
                </c:pt>
                <c:pt idx="12">
                  <c:v>8244.9166666666661</c:v>
                </c:pt>
                <c:pt idx="13">
                  <c:v>5568.916666666667</c:v>
                </c:pt>
                <c:pt idx="14">
                  <c:v>7792.5789473684208</c:v>
                </c:pt>
                <c:pt idx="15">
                  <c:v>8043.9285714285716</c:v>
                </c:pt>
                <c:pt idx="16">
                  <c:v>6072.2777777777774</c:v>
                </c:pt>
                <c:pt idx="17">
                  <c:v>8025.3</c:v>
                </c:pt>
                <c:pt idx="18">
                  <c:v>7777</c:v>
                </c:pt>
                <c:pt idx="19">
                  <c:v>7698.8888888888887</c:v>
                </c:pt>
                <c:pt idx="20">
                  <c:v>7564.5714285714284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Ciudades'!$F$72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Ciudades'!$F$73:$F$93</c:f>
              <c:numCache>
                <c:formatCode>"$"\ #,##0.00;[Red]"$"\ #,##0.00</c:formatCode>
                <c:ptCount val="21"/>
                <c:pt idx="0">
                  <c:v>7650</c:v>
                </c:pt>
                <c:pt idx="1">
                  <c:v>7380</c:v>
                </c:pt>
                <c:pt idx="2">
                  <c:v>7790</c:v>
                </c:pt>
                <c:pt idx="3">
                  <c:v>7690</c:v>
                </c:pt>
                <c:pt idx="4">
                  <c:v>7930</c:v>
                </c:pt>
                <c:pt idx="5">
                  <c:v>8170</c:v>
                </c:pt>
                <c:pt idx="6">
                  <c:v>7590</c:v>
                </c:pt>
                <c:pt idx="7">
                  <c:v>7850</c:v>
                </c:pt>
                <c:pt idx="8">
                  <c:v>7850</c:v>
                </c:pt>
                <c:pt idx="9">
                  <c:v>7990</c:v>
                </c:pt>
                <c:pt idx="10">
                  <c:v>5920</c:v>
                </c:pt>
                <c:pt idx="11">
                  <c:v>7490</c:v>
                </c:pt>
                <c:pt idx="12">
                  <c:v>8262</c:v>
                </c:pt>
                <c:pt idx="13">
                  <c:v>5600</c:v>
                </c:pt>
                <c:pt idx="14">
                  <c:v>7810</c:v>
                </c:pt>
                <c:pt idx="15">
                  <c:v>8065</c:v>
                </c:pt>
                <c:pt idx="16">
                  <c:v>6090</c:v>
                </c:pt>
                <c:pt idx="17">
                  <c:v>8190</c:v>
                </c:pt>
                <c:pt idx="18">
                  <c:v>7920</c:v>
                </c:pt>
                <c:pt idx="19">
                  <c:v>7530</c:v>
                </c:pt>
                <c:pt idx="20">
                  <c:v>7400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94135968"/>
        <c:axId val="-1494137600"/>
      </c:barChart>
      <c:catAx>
        <c:axId val="-14941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94137600"/>
        <c:crosses val="autoZero"/>
        <c:auto val="1"/>
        <c:lblAlgn val="ctr"/>
        <c:lblOffset val="100"/>
        <c:noMultiLvlLbl val="0"/>
      </c:catAx>
      <c:valAx>
        <c:axId val="-1494137600"/>
        <c:scaling>
          <c:orientation val="minMax"/>
          <c:min val="40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-1494135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Ciudades'!$Q$166</c:f>
          <c:strCache>
            <c:ptCount val="1"/>
            <c:pt idx="0">
              <c:v>ESTADÍSTICAS PRECIOS GEX SURTIDOR EDS REVISADAS - OCTUBRE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Ciudades'!$C$102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Ciudades'!$C$103:$C$123</c:f>
              <c:numCache>
                <c:formatCode>"$"\ #,##0.00;[Red]"$"\ #,##0.00</c:formatCode>
                <c:ptCount val="21"/>
                <c:pt idx="0">
                  <c:v>11100</c:v>
                </c:pt>
                <c:pt idx="1">
                  <c:v>10680</c:v>
                </c:pt>
                <c:pt idx="2">
                  <c:v>11580</c:v>
                </c:pt>
                <c:pt idx="3">
                  <c:v>10150</c:v>
                </c:pt>
                <c:pt idx="4">
                  <c:v>11160</c:v>
                </c:pt>
                <c:pt idx="5">
                  <c:v>10438</c:v>
                </c:pt>
                <c:pt idx="6">
                  <c:v>10240</c:v>
                </c:pt>
                <c:pt idx="7">
                  <c:v>10990</c:v>
                </c:pt>
                <c:pt idx="8">
                  <c:v>11060</c:v>
                </c:pt>
                <c:pt idx="9">
                  <c:v>10990</c:v>
                </c:pt>
                <c:pt idx="10">
                  <c:v>9990</c:v>
                </c:pt>
                <c:pt idx="11">
                  <c:v>10660</c:v>
                </c:pt>
                <c:pt idx="12">
                  <c:v>11300</c:v>
                </c:pt>
                <c:pt idx="14">
                  <c:v>10550</c:v>
                </c:pt>
                <c:pt idx="15">
                  <c:v>10600</c:v>
                </c:pt>
                <c:pt idx="16">
                  <c:v>9477</c:v>
                </c:pt>
                <c:pt idx="17">
                  <c:v>10990</c:v>
                </c:pt>
                <c:pt idx="18">
                  <c:v>10985</c:v>
                </c:pt>
                <c:pt idx="19">
                  <c:v>11180</c:v>
                </c:pt>
                <c:pt idx="20">
                  <c:v>10300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Ciudades'!$D$102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Ciudades'!$D$103:$D$123</c:f>
              <c:numCache>
                <c:formatCode>"$"\ #,##0.00;[Red]"$"\ #,##0.00</c:formatCode>
                <c:ptCount val="21"/>
                <c:pt idx="0">
                  <c:v>10000</c:v>
                </c:pt>
                <c:pt idx="1">
                  <c:v>9730</c:v>
                </c:pt>
                <c:pt idx="2">
                  <c:v>9940</c:v>
                </c:pt>
                <c:pt idx="3">
                  <c:v>9700</c:v>
                </c:pt>
                <c:pt idx="4">
                  <c:v>9880</c:v>
                </c:pt>
                <c:pt idx="5">
                  <c:v>9940</c:v>
                </c:pt>
                <c:pt idx="6">
                  <c:v>9880</c:v>
                </c:pt>
                <c:pt idx="7">
                  <c:v>9950</c:v>
                </c:pt>
                <c:pt idx="8">
                  <c:v>9850</c:v>
                </c:pt>
                <c:pt idx="9">
                  <c:v>10101</c:v>
                </c:pt>
                <c:pt idx="10">
                  <c:v>8809</c:v>
                </c:pt>
                <c:pt idx="11">
                  <c:v>9970</c:v>
                </c:pt>
                <c:pt idx="12">
                  <c:v>10190</c:v>
                </c:pt>
                <c:pt idx="14">
                  <c:v>9930</c:v>
                </c:pt>
                <c:pt idx="15">
                  <c:v>10500</c:v>
                </c:pt>
                <c:pt idx="16">
                  <c:v>8592</c:v>
                </c:pt>
                <c:pt idx="17">
                  <c:v>10600</c:v>
                </c:pt>
                <c:pt idx="18">
                  <c:v>9960</c:v>
                </c:pt>
                <c:pt idx="19">
                  <c:v>11180</c:v>
                </c:pt>
                <c:pt idx="20">
                  <c:v>9780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Ciudades'!$E$102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Ciudades'!$E$103:$E$123</c:f>
              <c:numCache>
                <c:formatCode>"$"\ #,##0.00;[Red]"$"\ #,##0.00</c:formatCode>
                <c:ptCount val="21"/>
                <c:pt idx="0">
                  <c:v>10511.25</c:v>
                </c:pt>
                <c:pt idx="1">
                  <c:v>10140</c:v>
                </c:pt>
                <c:pt idx="2">
                  <c:v>10631.061538461538</c:v>
                </c:pt>
                <c:pt idx="3">
                  <c:v>10003</c:v>
                </c:pt>
                <c:pt idx="4">
                  <c:v>10408.178571428571</c:v>
                </c:pt>
                <c:pt idx="5">
                  <c:v>10248.428571428571</c:v>
                </c:pt>
                <c:pt idx="6">
                  <c:v>10043.76923076923</c:v>
                </c:pt>
                <c:pt idx="7">
                  <c:v>10153.923076923076</c:v>
                </c:pt>
                <c:pt idx="8">
                  <c:v>10392.451612903225</c:v>
                </c:pt>
                <c:pt idx="9">
                  <c:v>10368</c:v>
                </c:pt>
                <c:pt idx="10">
                  <c:v>9596.3333333333339</c:v>
                </c:pt>
                <c:pt idx="11">
                  <c:v>10283</c:v>
                </c:pt>
                <c:pt idx="12">
                  <c:v>10571.666666666666</c:v>
                </c:pt>
                <c:pt idx="14">
                  <c:v>10299.23076923077</c:v>
                </c:pt>
                <c:pt idx="15">
                  <c:v>10550</c:v>
                </c:pt>
                <c:pt idx="16">
                  <c:v>9157</c:v>
                </c:pt>
                <c:pt idx="17">
                  <c:v>10913.3</c:v>
                </c:pt>
                <c:pt idx="18">
                  <c:v>10426.153846153846</c:v>
                </c:pt>
                <c:pt idx="19">
                  <c:v>11180</c:v>
                </c:pt>
                <c:pt idx="20">
                  <c:v>9972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Ciudades'!$F$102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Ciudades'!$F$103:$F$123</c:f>
              <c:numCache>
                <c:formatCode>"$"\ #,##0.00;[Red]"$"\ #,##0.00</c:formatCode>
                <c:ptCount val="21"/>
                <c:pt idx="0">
                  <c:v>10490</c:v>
                </c:pt>
                <c:pt idx="1">
                  <c:v>9730</c:v>
                </c:pt>
                <c:pt idx="2">
                  <c:v>10890</c:v>
                </c:pt>
                <c:pt idx="3">
                  <c:v>9990</c:v>
                </c:pt>
                <c:pt idx="4">
                  <c:v>10110</c:v>
                </c:pt>
                <c:pt idx="5">
                  <c:v>10390</c:v>
                </c:pt>
                <c:pt idx="6">
                  <c:v>9990</c:v>
                </c:pt>
                <c:pt idx="7">
                  <c:v>10070</c:v>
                </c:pt>
                <c:pt idx="8">
                  <c:v>10290</c:v>
                </c:pt>
                <c:pt idx="9">
                  <c:v>10190</c:v>
                </c:pt>
                <c:pt idx="10">
                  <c:v>9990</c:v>
                </c:pt>
                <c:pt idx="11">
                  <c:v>10200</c:v>
                </c:pt>
                <c:pt idx="14">
                  <c:v>10350</c:v>
                </c:pt>
                <c:pt idx="17">
                  <c:v>10990</c:v>
                </c:pt>
                <c:pt idx="18">
                  <c:v>10700</c:v>
                </c:pt>
                <c:pt idx="19">
                  <c:v>11180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94140320"/>
        <c:axId val="-1494144128"/>
      </c:barChart>
      <c:catAx>
        <c:axId val="-149414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94144128"/>
        <c:crosses val="autoZero"/>
        <c:auto val="1"/>
        <c:lblAlgn val="ctr"/>
        <c:lblOffset val="100"/>
        <c:noMultiLvlLbl val="0"/>
      </c:catAx>
      <c:valAx>
        <c:axId val="-1494144128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-14941403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Ciudades'!$Q$167</c:f>
          <c:strCache>
            <c:ptCount val="1"/>
            <c:pt idx="0">
              <c:v>ESTADÍSTICAS PRECIOS GNV SURTIDOR EDS REVISADAS - OCTUBRE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Ciudades'!$C$136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Ciudades'!$C$137:$C$157</c:f>
              <c:numCache>
                <c:formatCode>"$"\ #,##0.00;[Red]"$"\ #,##0.00</c:formatCode>
                <c:ptCount val="21"/>
                <c:pt idx="0">
                  <c:v>1799</c:v>
                </c:pt>
                <c:pt idx="1">
                  <c:v>1599</c:v>
                </c:pt>
                <c:pt idx="2">
                  <c:v>1728</c:v>
                </c:pt>
                <c:pt idx="3">
                  <c:v>1619</c:v>
                </c:pt>
                <c:pt idx="4">
                  <c:v>1799</c:v>
                </c:pt>
                <c:pt idx="5">
                  <c:v>1699</c:v>
                </c:pt>
                <c:pt idx="6">
                  <c:v>2099</c:v>
                </c:pt>
                <c:pt idx="7">
                  <c:v>1699</c:v>
                </c:pt>
                <c:pt idx="8">
                  <c:v>1371</c:v>
                </c:pt>
                <c:pt idx="9">
                  <c:v>2040</c:v>
                </c:pt>
                <c:pt idx="11">
                  <c:v>1700</c:v>
                </c:pt>
                <c:pt idx="12">
                  <c:v>1990</c:v>
                </c:pt>
                <c:pt idx="14">
                  <c:v>1599</c:v>
                </c:pt>
                <c:pt idx="15">
                  <c:v>1590</c:v>
                </c:pt>
                <c:pt idx="16">
                  <c:v>1285</c:v>
                </c:pt>
                <c:pt idx="17">
                  <c:v>1649</c:v>
                </c:pt>
                <c:pt idx="18">
                  <c:v>1349</c:v>
                </c:pt>
                <c:pt idx="19">
                  <c:v>1794</c:v>
                </c:pt>
                <c:pt idx="20">
                  <c:v>1498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Ciudades'!$D$136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Ciudades'!$D$137:$D$157</c:f>
              <c:numCache>
                <c:formatCode>"$"\ #,##0.00;[Red]"$"\ #,##0.00</c:formatCode>
                <c:ptCount val="21"/>
                <c:pt idx="0">
                  <c:v>1749</c:v>
                </c:pt>
                <c:pt idx="1">
                  <c:v>1149</c:v>
                </c:pt>
                <c:pt idx="2">
                  <c:v>1399</c:v>
                </c:pt>
                <c:pt idx="3">
                  <c:v>1540</c:v>
                </c:pt>
                <c:pt idx="4">
                  <c:v>1599</c:v>
                </c:pt>
                <c:pt idx="5">
                  <c:v>1399</c:v>
                </c:pt>
                <c:pt idx="6">
                  <c:v>1965</c:v>
                </c:pt>
                <c:pt idx="7">
                  <c:v>1649</c:v>
                </c:pt>
                <c:pt idx="8">
                  <c:v>1260</c:v>
                </c:pt>
                <c:pt idx="9">
                  <c:v>1989</c:v>
                </c:pt>
                <c:pt idx="11">
                  <c:v>1579</c:v>
                </c:pt>
                <c:pt idx="12">
                  <c:v>1988</c:v>
                </c:pt>
                <c:pt idx="14">
                  <c:v>1350</c:v>
                </c:pt>
                <c:pt idx="15">
                  <c:v>1389</c:v>
                </c:pt>
                <c:pt idx="16">
                  <c:v>1285</c:v>
                </c:pt>
                <c:pt idx="17">
                  <c:v>1200</c:v>
                </c:pt>
                <c:pt idx="18">
                  <c:v>1320</c:v>
                </c:pt>
                <c:pt idx="19">
                  <c:v>1790</c:v>
                </c:pt>
                <c:pt idx="20">
                  <c:v>1199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Ciudades'!$E$136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Ciudades'!$E$137:$E$157</c:f>
              <c:numCache>
                <c:formatCode>"$"\ #,##0.00;[Red]"$"\ #,##0.00</c:formatCode>
                <c:ptCount val="21"/>
                <c:pt idx="0">
                  <c:v>1775.3333333333333</c:v>
                </c:pt>
                <c:pt idx="1">
                  <c:v>1407.6315789473683</c:v>
                </c:pt>
                <c:pt idx="2">
                  <c:v>1552.4</c:v>
                </c:pt>
                <c:pt idx="3">
                  <c:v>1577.125</c:v>
                </c:pt>
                <c:pt idx="4">
                  <c:v>1730.45</c:v>
                </c:pt>
                <c:pt idx="5">
                  <c:v>1581.8125</c:v>
                </c:pt>
                <c:pt idx="6">
                  <c:v>2079.1428571428573</c:v>
                </c:pt>
                <c:pt idx="7">
                  <c:v>1665</c:v>
                </c:pt>
                <c:pt idx="8">
                  <c:v>1352.2307692307693</c:v>
                </c:pt>
                <c:pt idx="9">
                  <c:v>2007</c:v>
                </c:pt>
                <c:pt idx="11">
                  <c:v>1663.625</c:v>
                </c:pt>
                <c:pt idx="12">
                  <c:v>1989.25</c:v>
                </c:pt>
                <c:pt idx="14">
                  <c:v>1504.6666666666667</c:v>
                </c:pt>
                <c:pt idx="15">
                  <c:v>1509.8</c:v>
                </c:pt>
                <c:pt idx="16">
                  <c:v>1285</c:v>
                </c:pt>
                <c:pt idx="17">
                  <c:v>1540</c:v>
                </c:pt>
                <c:pt idx="18">
                  <c:v>1327.8</c:v>
                </c:pt>
                <c:pt idx="19">
                  <c:v>1791.6666666666667</c:v>
                </c:pt>
                <c:pt idx="20">
                  <c:v>1360.7142857142858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Ciudades'!$F$136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Ciudades'!$F$137:$F$157</c:f>
              <c:numCache>
                <c:formatCode>"$"\ #,##0.00;[Red]"$"\ #,##0.00</c:formatCode>
                <c:ptCount val="21"/>
                <c:pt idx="1">
                  <c:v>1545</c:v>
                </c:pt>
                <c:pt idx="2">
                  <c:v>1499</c:v>
                </c:pt>
                <c:pt idx="3">
                  <c:v>1540</c:v>
                </c:pt>
                <c:pt idx="4">
                  <c:v>1796</c:v>
                </c:pt>
                <c:pt idx="5">
                  <c:v>1580</c:v>
                </c:pt>
                <c:pt idx="6">
                  <c:v>2098</c:v>
                </c:pt>
                <c:pt idx="7">
                  <c:v>1649</c:v>
                </c:pt>
                <c:pt idx="8">
                  <c:v>1370</c:v>
                </c:pt>
                <c:pt idx="9">
                  <c:v>1999</c:v>
                </c:pt>
                <c:pt idx="11">
                  <c:v>1689</c:v>
                </c:pt>
                <c:pt idx="12">
                  <c:v>1990</c:v>
                </c:pt>
                <c:pt idx="14">
                  <c:v>1499</c:v>
                </c:pt>
                <c:pt idx="15">
                  <c:v>1590</c:v>
                </c:pt>
                <c:pt idx="17">
                  <c:v>1649</c:v>
                </c:pt>
                <c:pt idx="18">
                  <c:v>1320</c:v>
                </c:pt>
                <c:pt idx="20">
                  <c:v>1390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94133248"/>
        <c:axId val="-1494147392"/>
      </c:barChart>
      <c:catAx>
        <c:axId val="-149413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494147392"/>
        <c:crosses val="autoZero"/>
        <c:auto val="1"/>
        <c:lblAlgn val="ctr"/>
        <c:lblOffset val="100"/>
        <c:noMultiLvlLbl val="0"/>
      </c:catAx>
      <c:valAx>
        <c:axId val="-1494147392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-14941332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32</xdr:row>
      <xdr:rowOff>278605</xdr:rowOff>
    </xdr:from>
    <xdr:to>
      <xdr:col>27</xdr:col>
      <xdr:colOff>69056</xdr:colOff>
      <xdr:row>67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180974</xdr:colOff>
      <xdr:row>68</xdr:row>
      <xdr:rowOff>204786</xdr:rowOff>
    </xdr:from>
    <xdr:to>
      <xdr:col>27</xdr:col>
      <xdr:colOff>59531</xdr:colOff>
      <xdr:row>96</xdr:row>
      <xdr:rowOff>161925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97</xdr:row>
      <xdr:rowOff>166686</xdr:rowOff>
    </xdr:from>
    <xdr:to>
      <xdr:col>26</xdr:col>
      <xdr:colOff>154781</xdr:colOff>
      <xdr:row>129</xdr:row>
      <xdr:rowOff>35719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131</xdr:row>
      <xdr:rowOff>59530</xdr:rowOff>
    </xdr:from>
    <xdr:to>
      <xdr:col>26</xdr:col>
      <xdr:colOff>95249</xdr:colOff>
      <xdr:row>162</xdr:row>
      <xdr:rowOff>95250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67"/>
  <sheetViews>
    <sheetView showGridLines="0" tabSelected="1" zoomScale="80" zoomScaleNormal="80" zoomScalePageLayoutView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J15" sqref="J15"/>
    </sheetView>
  </sheetViews>
  <sheetFormatPr baseColWidth="10" defaultColWidth="9.140625" defaultRowHeight="12.75" x14ac:dyDescent="0.2"/>
  <cols>
    <col min="1" max="1" width="20.855468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855468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85546875" style="1" bestFit="1" customWidth="1"/>
    <col min="15" max="15" width="12.28515625" style="1" bestFit="1" customWidth="1"/>
    <col min="16" max="16" width="13" style="1" bestFit="1" customWidth="1"/>
    <col min="17" max="17" width="14.85546875" style="2" bestFit="1" customWidth="1"/>
    <col min="18" max="18" width="12.42578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79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79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x14ac:dyDescent="0.2">
      <c r="B5" s="1" t="s">
        <v>1</v>
      </c>
      <c r="C5" s="32" t="s">
        <v>49</v>
      </c>
    </row>
    <row r="6" spans="1:79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79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10" spans="1:79" ht="18.75" x14ac:dyDescent="0.3">
      <c r="A10" s="7" t="s">
        <v>27</v>
      </c>
    </row>
    <row r="11" spans="1:79" x14ac:dyDescent="0.2">
      <c r="A11" s="8"/>
    </row>
    <row r="12" spans="1:79" x14ac:dyDescent="0.2">
      <c r="A12" s="8"/>
    </row>
    <row r="13" spans="1:79" s="8" customFormat="1" ht="13.5" thickBot="1" x14ac:dyDescent="0.25">
      <c r="B13" s="48" t="s">
        <v>44</v>
      </c>
      <c r="C13" s="48"/>
      <c r="D13" s="48"/>
      <c r="E13" s="48"/>
      <c r="F13" s="48"/>
      <c r="G13" s="1"/>
      <c r="H13" s="1"/>
      <c r="I13" s="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8" customFormat="1" ht="15.75" thickBot="1" x14ac:dyDescent="0.3">
      <c r="B14" s="10" t="s">
        <v>28</v>
      </c>
      <c r="C14" s="10" t="s">
        <v>2</v>
      </c>
      <c r="D14" s="10" t="s">
        <v>3</v>
      </c>
      <c r="E14" s="10" t="s">
        <v>4</v>
      </c>
      <c r="F14" s="10" t="s">
        <v>5</v>
      </c>
      <c r="G14"/>
      <c r="H14"/>
      <c r="I14"/>
      <c r="K14" s="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4" t="s">
        <v>6</v>
      </c>
      <c r="B15" s="11">
        <v>16</v>
      </c>
      <c r="C15" s="11">
        <v>15</v>
      </c>
      <c r="D15" s="11">
        <v>16</v>
      </c>
      <c r="E15" s="11">
        <v>8</v>
      </c>
      <c r="F15" s="11">
        <v>3</v>
      </c>
      <c r="G15" s="44"/>
      <c r="H15" s="23"/>
      <c r="I15" s="27"/>
      <c r="J15"/>
      <c r="K15"/>
      <c r="L15" s="27"/>
    </row>
    <row r="16" spans="1:79" ht="15" x14ac:dyDescent="0.25">
      <c r="A16" s="5" t="s">
        <v>12</v>
      </c>
      <c r="B16" s="11">
        <v>37</v>
      </c>
      <c r="C16" s="11">
        <v>37</v>
      </c>
      <c r="D16" s="11">
        <v>36</v>
      </c>
      <c r="E16" s="11">
        <v>28</v>
      </c>
      <c r="F16" s="11">
        <v>19</v>
      </c>
      <c r="G16" s="44"/>
      <c r="H16" s="23"/>
      <c r="I16" s="27"/>
      <c r="J16"/>
      <c r="K16"/>
      <c r="L16" s="27"/>
    </row>
    <row r="17" spans="1:17" ht="15" x14ac:dyDescent="0.25">
      <c r="A17" s="5" t="s">
        <v>29</v>
      </c>
      <c r="B17" s="11">
        <v>98</v>
      </c>
      <c r="C17" s="11">
        <v>88</v>
      </c>
      <c r="D17" s="11">
        <v>97</v>
      </c>
      <c r="E17" s="11">
        <v>65</v>
      </c>
      <c r="F17" s="11">
        <v>45</v>
      </c>
      <c r="G17" s="44"/>
      <c r="H17" s="23"/>
      <c r="I17" s="27"/>
      <c r="J17"/>
      <c r="K17"/>
      <c r="L17" s="27"/>
    </row>
    <row r="18" spans="1:17" ht="15" x14ac:dyDescent="0.25">
      <c r="A18" s="5" t="s">
        <v>13</v>
      </c>
      <c r="B18" s="11">
        <v>26</v>
      </c>
      <c r="C18" s="11">
        <v>25</v>
      </c>
      <c r="D18" s="11">
        <v>26</v>
      </c>
      <c r="E18" s="11">
        <v>19</v>
      </c>
      <c r="F18" s="11">
        <v>8</v>
      </c>
      <c r="G18" s="44"/>
      <c r="H18" s="23"/>
      <c r="I18" s="27"/>
      <c r="J18" s="27"/>
      <c r="K18" s="27"/>
      <c r="L18" s="27"/>
    </row>
    <row r="19" spans="1:17" ht="15" x14ac:dyDescent="0.25">
      <c r="A19" s="5" t="s">
        <v>14</v>
      </c>
      <c r="B19" s="11">
        <v>40</v>
      </c>
      <c r="C19" s="11">
        <v>37</v>
      </c>
      <c r="D19" s="11">
        <v>40</v>
      </c>
      <c r="E19" s="11">
        <v>28</v>
      </c>
      <c r="F19" s="11">
        <v>20</v>
      </c>
      <c r="G19" s="44"/>
      <c r="H19" s="23"/>
      <c r="I19" s="27"/>
      <c r="J19" s="27"/>
      <c r="K19" s="27"/>
      <c r="L19" s="27"/>
    </row>
    <row r="20" spans="1:17" ht="15" x14ac:dyDescent="0.25">
      <c r="A20" s="5" t="s">
        <v>15</v>
      </c>
      <c r="B20" s="11">
        <v>30</v>
      </c>
      <c r="C20" s="11">
        <v>24</v>
      </c>
      <c r="D20" s="11">
        <v>24</v>
      </c>
      <c r="E20" s="11">
        <v>21</v>
      </c>
      <c r="F20" s="11">
        <v>16</v>
      </c>
      <c r="G20" s="44"/>
      <c r="H20" s="23"/>
      <c r="I20" s="27"/>
      <c r="J20" s="27"/>
      <c r="K20" s="27"/>
      <c r="L20" s="27"/>
    </row>
    <row r="21" spans="1:17" ht="15" x14ac:dyDescent="0.25">
      <c r="A21" s="5" t="s">
        <v>16</v>
      </c>
      <c r="B21" s="11">
        <v>22</v>
      </c>
      <c r="C21" s="11">
        <v>20</v>
      </c>
      <c r="D21" s="11">
        <v>21</v>
      </c>
      <c r="E21" s="11">
        <v>13</v>
      </c>
      <c r="F21" s="11">
        <v>7</v>
      </c>
      <c r="G21" s="44"/>
      <c r="H21" s="23"/>
      <c r="I21" s="27"/>
      <c r="J21" s="27"/>
      <c r="K21" s="27"/>
      <c r="L21" s="27"/>
    </row>
    <row r="22" spans="1:17" ht="15" x14ac:dyDescent="0.25">
      <c r="A22" s="5" t="s">
        <v>17</v>
      </c>
      <c r="B22" s="11">
        <v>18</v>
      </c>
      <c r="C22" s="11">
        <v>18</v>
      </c>
      <c r="D22" s="11">
        <v>18</v>
      </c>
      <c r="E22" s="11">
        <v>13</v>
      </c>
      <c r="F22" s="11">
        <v>6</v>
      </c>
      <c r="G22" s="44"/>
      <c r="H22" s="23"/>
      <c r="I22" s="27"/>
      <c r="J22" s="27"/>
      <c r="K22" s="27"/>
      <c r="L22" s="27"/>
    </row>
    <row r="23" spans="1:17" ht="15" x14ac:dyDescent="0.25">
      <c r="A23" s="5" t="s">
        <v>18</v>
      </c>
      <c r="B23" s="11">
        <v>34</v>
      </c>
      <c r="C23" s="11">
        <v>31</v>
      </c>
      <c r="D23" s="11">
        <v>33</v>
      </c>
      <c r="E23" s="11">
        <v>31</v>
      </c>
      <c r="F23" s="11">
        <v>13</v>
      </c>
      <c r="G23" s="44"/>
      <c r="H23" s="23"/>
      <c r="I23" s="27"/>
      <c r="J23" s="27"/>
      <c r="K23" s="27"/>
      <c r="L23" s="27"/>
    </row>
    <row r="24" spans="1:17" ht="15" x14ac:dyDescent="0.25">
      <c r="A24" s="5" t="s">
        <v>30</v>
      </c>
      <c r="B24" s="11">
        <v>18</v>
      </c>
      <c r="C24" s="11">
        <v>18</v>
      </c>
      <c r="D24" s="11">
        <v>18</v>
      </c>
      <c r="E24" s="11">
        <v>15</v>
      </c>
      <c r="F24" s="11">
        <v>8</v>
      </c>
      <c r="G24" s="44"/>
      <c r="H24" s="23"/>
      <c r="I24" s="27"/>
      <c r="J24" s="27"/>
      <c r="K24" s="27"/>
      <c r="L24" s="27"/>
    </row>
    <row r="25" spans="1:17" ht="15" x14ac:dyDescent="0.25">
      <c r="A25" s="5" t="s">
        <v>19</v>
      </c>
      <c r="B25" s="11">
        <v>23</v>
      </c>
      <c r="C25" s="11">
        <v>16</v>
      </c>
      <c r="D25" s="11">
        <v>16</v>
      </c>
      <c r="E25" s="11">
        <v>3</v>
      </c>
      <c r="F25" s="11"/>
      <c r="G25" s="44"/>
      <c r="H25" s="23"/>
      <c r="I25" s="27"/>
      <c r="J25" s="27"/>
      <c r="K25" s="27"/>
      <c r="L25" s="27"/>
    </row>
    <row r="26" spans="1:17" ht="15" x14ac:dyDescent="0.25">
      <c r="A26" s="5" t="s">
        <v>20</v>
      </c>
      <c r="B26" s="11">
        <v>20</v>
      </c>
      <c r="C26" s="11">
        <v>20</v>
      </c>
      <c r="D26" s="11">
        <v>19</v>
      </c>
      <c r="E26" s="11">
        <v>13</v>
      </c>
      <c r="F26" s="11">
        <v>8</v>
      </c>
      <c r="G26" s="44"/>
      <c r="H26" s="23"/>
      <c r="I26" s="27"/>
      <c r="J26" s="27"/>
      <c r="K26" s="27"/>
      <c r="L26" s="27"/>
    </row>
    <row r="27" spans="1:17" ht="15" x14ac:dyDescent="0.25">
      <c r="A27" s="5" t="s">
        <v>21</v>
      </c>
      <c r="B27" s="11">
        <v>13</v>
      </c>
      <c r="C27" s="11">
        <v>13</v>
      </c>
      <c r="D27" s="11">
        <v>12</v>
      </c>
      <c r="E27" s="11">
        <v>6</v>
      </c>
      <c r="F27" s="11">
        <v>4</v>
      </c>
      <c r="G27" s="44"/>
      <c r="H27" s="23"/>
      <c r="I27" s="27"/>
      <c r="J27" s="27"/>
      <c r="K27" s="27"/>
      <c r="L27" s="27"/>
    </row>
    <row r="28" spans="1:17" ht="15" x14ac:dyDescent="0.25">
      <c r="A28" s="5" t="s">
        <v>22</v>
      </c>
      <c r="B28" s="11">
        <v>13</v>
      </c>
      <c r="C28" s="11">
        <v>12</v>
      </c>
      <c r="D28" s="11">
        <v>12</v>
      </c>
      <c r="E28" s="11"/>
      <c r="F28" s="11"/>
      <c r="G28" s="44"/>
      <c r="H28" s="23"/>
      <c r="I28" s="27"/>
      <c r="J28" s="27"/>
      <c r="K28" s="27"/>
      <c r="L28" s="27"/>
    </row>
    <row r="29" spans="1:17" ht="15" x14ac:dyDescent="0.25">
      <c r="A29" s="5" t="s">
        <v>23</v>
      </c>
      <c r="B29" s="11">
        <v>20</v>
      </c>
      <c r="C29" s="11">
        <v>19</v>
      </c>
      <c r="D29" s="11">
        <v>19</v>
      </c>
      <c r="E29" s="11">
        <v>13</v>
      </c>
      <c r="F29" s="11">
        <v>9</v>
      </c>
      <c r="G29" s="44"/>
      <c r="H29" s="23"/>
      <c r="I29" s="27"/>
      <c r="J29" s="27"/>
      <c r="K29" s="27"/>
      <c r="L29" s="27"/>
      <c r="Q29" s="39" t="str">
        <f>"ESTADÍSTICAS PRECIOS ACPM SURTIDOR EDS REVISADAS - "&amp;$C$5&amp;" 2016"</f>
        <v>ESTADÍSTICAS PRECIOS ACPM SURTIDOR EDS REVISADAS - OCTUBRE 2016</v>
      </c>
    </row>
    <row r="30" spans="1:17" ht="15" x14ac:dyDescent="0.25">
      <c r="A30" s="5" t="s">
        <v>24</v>
      </c>
      <c r="B30" s="11">
        <v>15</v>
      </c>
      <c r="C30" s="11">
        <v>14</v>
      </c>
      <c r="D30" s="11">
        <v>14</v>
      </c>
      <c r="E30" s="11">
        <v>2</v>
      </c>
      <c r="F30" s="11">
        <v>5</v>
      </c>
      <c r="G30" s="44"/>
      <c r="H30" s="23"/>
      <c r="I30" s="27"/>
      <c r="K30" s="27"/>
      <c r="L30" s="27"/>
      <c r="M30" s="27"/>
      <c r="Q30" s="39" t="str">
        <f>"ESTADÍSTICAS PRECIOS GASOLINA SURTIDOR EDS REVISADAS - "&amp;$C$5&amp;" 2016"</f>
        <v>ESTADÍSTICAS PRECIOS GASOLINA SURTIDOR EDS REVISADAS - OCTUBRE 2016</v>
      </c>
    </row>
    <row r="31" spans="1:17" ht="15" x14ac:dyDescent="0.25">
      <c r="A31" s="5" t="s">
        <v>25</v>
      </c>
      <c r="B31" s="11">
        <v>18</v>
      </c>
      <c r="C31" s="11">
        <v>18</v>
      </c>
      <c r="D31" s="11">
        <v>18</v>
      </c>
      <c r="E31" s="11">
        <v>3</v>
      </c>
      <c r="F31" s="11">
        <v>1</v>
      </c>
      <c r="G31" s="44"/>
      <c r="H31" s="23"/>
      <c r="I31" s="27"/>
      <c r="J31" s="27"/>
      <c r="K31" s="27"/>
      <c r="L31" s="27"/>
    </row>
    <row r="32" spans="1:17" ht="15.75" thickBot="1" x14ac:dyDescent="0.3">
      <c r="A32" s="6" t="s">
        <v>26</v>
      </c>
      <c r="B32" s="11">
        <v>20</v>
      </c>
      <c r="C32" s="11">
        <v>20</v>
      </c>
      <c r="D32" s="11">
        <v>20</v>
      </c>
      <c r="E32" s="11">
        <v>10</v>
      </c>
      <c r="F32" s="11">
        <v>9</v>
      </c>
      <c r="G32" s="44"/>
      <c r="H32" s="23"/>
      <c r="I32" s="27"/>
      <c r="J32" s="27"/>
      <c r="K32" s="27"/>
      <c r="L32" s="27"/>
    </row>
    <row r="33" spans="1:163" s="14" customFormat="1" ht="26.25" customHeight="1" thickBot="1" x14ac:dyDescent="0.3">
      <c r="A33" s="12" t="s">
        <v>40</v>
      </c>
      <c r="B33" s="13">
        <f>SUM(B15:B32)</f>
        <v>481</v>
      </c>
      <c r="C33" s="13">
        <f>SUM(C15:C32)</f>
        <v>445</v>
      </c>
      <c r="D33" s="13">
        <f>SUM(D15:D32)</f>
        <v>459</v>
      </c>
      <c r="E33" s="13">
        <f>SUM(E15:E32)</f>
        <v>291</v>
      </c>
      <c r="F33" s="13">
        <f>SUM(F15:F32)</f>
        <v>181</v>
      </c>
      <c r="G33" s="44"/>
      <c r="H33" s="23"/>
      <c r="I33" s="27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</row>
    <row r="34" spans="1:163" ht="15" x14ac:dyDescent="0.25">
      <c r="A34" s="1" t="s">
        <v>41</v>
      </c>
      <c r="B34" s="11">
        <v>15</v>
      </c>
      <c r="C34" s="11">
        <v>12</v>
      </c>
      <c r="D34" s="11">
        <v>13</v>
      </c>
      <c r="E34" s="11">
        <v>13</v>
      </c>
      <c r="F34" s="11">
        <v>5</v>
      </c>
      <c r="G34" s="45"/>
      <c r="H34" s="45"/>
      <c r="I34" s="46"/>
      <c r="J34" s="27"/>
      <c r="K34" s="27"/>
      <c r="L34" s="27"/>
    </row>
    <row r="35" spans="1:163" ht="15" x14ac:dyDescent="0.25">
      <c r="A35" s="1" t="s">
        <v>42</v>
      </c>
      <c r="B35" s="11">
        <v>9</v>
      </c>
      <c r="C35" s="11">
        <v>9</v>
      </c>
      <c r="D35" s="11">
        <v>9</v>
      </c>
      <c r="E35" s="11">
        <v>2</v>
      </c>
      <c r="F35" s="11">
        <v>3</v>
      </c>
      <c r="G35" s="45"/>
      <c r="H35" s="23"/>
      <c r="I35" s="27"/>
      <c r="J35" s="27"/>
      <c r="K35" s="27"/>
      <c r="L35" s="27"/>
    </row>
    <row r="36" spans="1:163" ht="15.75" thickBot="1" x14ac:dyDescent="0.3">
      <c r="A36" s="1" t="s">
        <v>43</v>
      </c>
      <c r="B36" s="11">
        <v>14</v>
      </c>
      <c r="C36" s="11">
        <v>14</v>
      </c>
      <c r="D36" s="11">
        <v>14</v>
      </c>
      <c r="E36" s="11">
        <v>5</v>
      </c>
      <c r="F36" s="11">
        <v>7</v>
      </c>
      <c r="G36" s="45"/>
      <c r="H36" s="23"/>
      <c r="I36" s="27"/>
      <c r="J36" s="27"/>
      <c r="K36" s="27"/>
      <c r="L36" s="27"/>
    </row>
    <row r="37" spans="1:163" ht="15.75" thickBot="1" x14ac:dyDescent="0.3">
      <c r="A37" s="12" t="s">
        <v>28</v>
      </c>
      <c r="B37" s="13">
        <f>B36+B35+B34+B33</f>
        <v>519</v>
      </c>
      <c r="C37" s="13">
        <f>C36+C35+C34+C33</f>
        <v>480</v>
      </c>
      <c r="D37" s="13">
        <f>D36+D35+D34+D33</f>
        <v>495</v>
      </c>
      <c r="E37" s="13">
        <f>E36+E35+E34+E33</f>
        <v>311</v>
      </c>
      <c r="F37" s="13">
        <f>F36+F35+F34+F33</f>
        <v>196</v>
      </c>
      <c r="G37" s="23"/>
      <c r="H37" s="27"/>
    </row>
    <row r="38" spans="1:163" ht="15" x14ac:dyDescent="0.25">
      <c r="G38" s="23"/>
      <c r="H38" s="27"/>
    </row>
    <row r="39" spans="1:163" ht="15" x14ac:dyDescent="0.25">
      <c r="B39" s="1" t="s">
        <v>46</v>
      </c>
      <c r="G39" s="23"/>
      <c r="H39" s="27"/>
    </row>
    <row r="40" spans="1:163" x14ac:dyDescent="0.2">
      <c r="C40" s="1" t="s">
        <v>45</v>
      </c>
    </row>
    <row r="41" spans="1:163" s="2" customFormat="1" ht="18.75" x14ac:dyDescent="0.25">
      <c r="A41" s="16" t="s">
        <v>2</v>
      </c>
      <c r="B41" s="17"/>
      <c r="C41"/>
      <c r="D41"/>
      <c r="E41"/>
      <c r="F41"/>
      <c r="G41"/>
      <c r="H41"/>
      <c r="I41"/>
      <c r="J41"/>
      <c r="K41" s="1"/>
      <c r="L41" s="1"/>
      <c r="M41" s="1"/>
      <c r="N41" s="1"/>
      <c r="O41" s="1"/>
      <c r="P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ht="15.75" thickBot="1" x14ac:dyDescent="0.3">
      <c r="A42" t="s">
        <v>47</v>
      </c>
      <c r="B42"/>
      <c r="C42"/>
      <c r="D42"/>
      <c r="E42"/>
      <c r="F42"/>
      <c r="G42"/>
      <c r="H42"/>
      <c r="I42"/>
      <c r="J42"/>
      <c r="K42" s="1"/>
      <c r="L42" s="1"/>
      <c r="M42" s="1"/>
      <c r="N42" s="1"/>
      <c r="O42" s="1"/>
      <c r="P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ht="15.75" thickBot="1" x14ac:dyDescent="0.3">
      <c r="A43"/>
      <c r="B43" s="50" t="s">
        <v>31</v>
      </c>
      <c r="C43" s="51"/>
      <c r="D43" s="51"/>
      <c r="E43" s="51"/>
      <c r="F43" s="51"/>
      <c r="G43" s="51"/>
      <c r="H43" s="51"/>
      <c r="I43" s="51"/>
      <c r="J43" s="51"/>
      <c r="K43" s="52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ht="13.5" thickBot="1" x14ac:dyDescent="0.25">
      <c r="A44" s="1"/>
      <c r="B44" s="18" t="s">
        <v>7</v>
      </c>
      <c r="C44" s="18" t="s">
        <v>8</v>
      </c>
      <c r="D44" s="18" t="s">
        <v>9</v>
      </c>
      <c r="E44" s="18" t="s">
        <v>10</v>
      </c>
      <c r="F44" s="18" t="s">
        <v>11</v>
      </c>
      <c r="G44" s="19" t="s">
        <v>32</v>
      </c>
      <c r="H44" s="19" t="s">
        <v>33</v>
      </c>
      <c r="I44" s="19" t="s">
        <v>34</v>
      </c>
      <c r="J44" s="19" t="s">
        <v>35</v>
      </c>
      <c r="K44" s="19" t="s">
        <v>36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4" t="s">
        <v>6</v>
      </c>
      <c r="B45" s="38">
        <v>7596.4024721354235</v>
      </c>
      <c r="C45" s="20">
        <v>7680</v>
      </c>
      <c r="D45" s="20">
        <v>7086</v>
      </c>
      <c r="E45" s="20">
        <v>7387.666666666667</v>
      </c>
      <c r="F45" s="20"/>
      <c r="G45" s="20">
        <v>210.34416242593826</v>
      </c>
      <c r="H45" s="25">
        <f>+C45-B45</f>
        <v>83.597527864576477</v>
      </c>
      <c r="I45" s="25">
        <f>+C45-D45</f>
        <v>594</v>
      </c>
      <c r="J45" s="25">
        <f>+B45-D45</f>
        <v>510.40247213542352</v>
      </c>
      <c r="K45" s="25">
        <f>+B45-E45</f>
        <v>208.73580546875655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5" t="s">
        <v>12</v>
      </c>
      <c r="B46" s="38">
        <v>7242.651220863374</v>
      </c>
      <c r="C46" s="21">
        <v>7750</v>
      </c>
      <c r="D46" s="21">
        <v>7080</v>
      </c>
      <c r="E46" s="21">
        <v>7367.7837837837842</v>
      </c>
      <c r="F46" s="21">
        <v>7190</v>
      </c>
      <c r="G46" s="21">
        <v>208.21531792502867</v>
      </c>
      <c r="H46" s="25">
        <f t="shared" ref="H46:H62" si="0">+C46-B46</f>
        <v>507.34877913662604</v>
      </c>
      <c r="I46" s="25">
        <f t="shared" ref="I46:I62" si="1">+C46-D46</f>
        <v>670</v>
      </c>
      <c r="J46" s="25">
        <f t="shared" ref="J46:J62" si="2">+B46-D46</f>
        <v>162.65122086337396</v>
      </c>
      <c r="K46" s="25">
        <f t="shared" ref="K46:K62" si="3">+B46-E46</f>
        <v>-125.13256292041024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5" t="s">
        <v>29</v>
      </c>
      <c r="B47" s="38">
        <v>7390.6822500540056</v>
      </c>
      <c r="C47" s="21">
        <v>7890</v>
      </c>
      <c r="D47" s="21">
        <v>6930</v>
      </c>
      <c r="E47" s="21">
        <v>7318.909090909091</v>
      </c>
      <c r="F47" s="21">
        <v>7290</v>
      </c>
      <c r="G47" s="21">
        <v>173.10548484065919</v>
      </c>
      <c r="H47" s="25">
        <f t="shared" si="0"/>
        <v>499.31774994599436</v>
      </c>
      <c r="I47" s="25">
        <f t="shared" si="1"/>
        <v>960</v>
      </c>
      <c r="J47" s="25">
        <f t="shared" si="2"/>
        <v>460.68225005400564</v>
      </c>
      <c r="K47" s="25">
        <f t="shared" si="3"/>
        <v>71.773159144914644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5" t="s">
        <v>13</v>
      </c>
      <c r="B48" s="38">
        <v>7295.6720925567342</v>
      </c>
      <c r="C48" s="21">
        <v>7780</v>
      </c>
      <c r="D48" s="21">
        <v>6935</v>
      </c>
      <c r="E48" s="21">
        <v>7246</v>
      </c>
      <c r="F48" s="21">
        <v>7200</v>
      </c>
      <c r="G48" s="21">
        <v>147.99521388657584</v>
      </c>
      <c r="H48" s="25">
        <f t="shared" si="0"/>
        <v>484.32790744326576</v>
      </c>
      <c r="I48" s="25">
        <f t="shared" si="1"/>
        <v>845</v>
      </c>
      <c r="J48" s="25">
        <f t="shared" si="2"/>
        <v>360.67209255673424</v>
      </c>
      <c r="K48" s="25">
        <f t="shared" si="3"/>
        <v>49.672092556734242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5" t="s">
        <v>14</v>
      </c>
      <c r="B49" s="38">
        <v>7580.6876891803613</v>
      </c>
      <c r="C49" s="21">
        <v>7702</v>
      </c>
      <c r="D49" s="21">
        <v>7200</v>
      </c>
      <c r="E49" s="21">
        <v>7519.2162162162158</v>
      </c>
      <c r="F49" s="21">
        <v>7570</v>
      </c>
      <c r="G49" s="21">
        <v>110.40887019900515</v>
      </c>
      <c r="H49" s="25">
        <f t="shared" si="0"/>
        <v>121.3123108196387</v>
      </c>
      <c r="I49" s="25">
        <f t="shared" si="1"/>
        <v>502</v>
      </c>
      <c r="J49" s="25">
        <f t="shared" si="2"/>
        <v>380.6876891803613</v>
      </c>
      <c r="K49" s="25">
        <f t="shared" si="3"/>
        <v>61.471472964145505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5" t="s">
        <v>15</v>
      </c>
      <c r="B50" s="38">
        <v>7215.9409209264431</v>
      </c>
      <c r="C50" s="21">
        <v>7980</v>
      </c>
      <c r="D50" s="21">
        <v>7150</v>
      </c>
      <c r="E50" s="21">
        <v>7463.125</v>
      </c>
      <c r="F50" s="21">
        <v>7480</v>
      </c>
      <c r="G50" s="21">
        <v>190.13640698422165</v>
      </c>
      <c r="H50" s="25">
        <f t="shared" si="0"/>
        <v>764.05907907355686</v>
      </c>
      <c r="I50" s="25">
        <f t="shared" si="1"/>
        <v>830</v>
      </c>
      <c r="J50" s="25">
        <f t="shared" si="2"/>
        <v>65.940920926443141</v>
      </c>
      <c r="K50" s="25">
        <f t="shared" si="3"/>
        <v>-247.18407907355686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5" t="s">
        <v>16</v>
      </c>
      <c r="B51" s="38">
        <v>7458.807867318591</v>
      </c>
      <c r="C51" s="21">
        <v>7610</v>
      </c>
      <c r="D51" s="21">
        <v>7130</v>
      </c>
      <c r="E51" s="21">
        <v>7395.4</v>
      </c>
      <c r="F51" s="21">
        <v>7460</v>
      </c>
      <c r="G51" s="21">
        <v>137.6648867817392</v>
      </c>
      <c r="H51" s="25">
        <f t="shared" si="0"/>
        <v>151.19213268140902</v>
      </c>
      <c r="I51" s="25">
        <f t="shared" si="1"/>
        <v>480</v>
      </c>
      <c r="J51" s="25">
        <f t="shared" si="2"/>
        <v>328.80786731859098</v>
      </c>
      <c r="K51" s="25">
        <f t="shared" si="3"/>
        <v>63.407867318591343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5" t="s">
        <v>17</v>
      </c>
      <c r="B52" s="38">
        <v>7527.9491075072092</v>
      </c>
      <c r="C52" s="21">
        <v>7589</v>
      </c>
      <c r="D52" s="21">
        <v>7450</v>
      </c>
      <c r="E52" s="21">
        <v>7502.2777777777774</v>
      </c>
      <c r="F52" s="21">
        <v>7470</v>
      </c>
      <c r="G52" s="21">
        <v>36.571936453390443</v>
      </c>
      <c r="H52" s="25">
        <f t="shared" si="0"/>
        <v>61.050892492790808</v>
      </c>
      <c r="I52" s="25">
        <f t="shared" si="1"/>
        <v>139</v>
      </c>
      <c r="J52" s="25">
        <f t="shared" si="2"/>
        <v>77.949107507209192</v>
      </c>
      <c r="K52" s="25">
        <f t="shared" si="3"/>
        <v>25.671329729431818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5" t="s">
        <v>18</v>
      </c>
      <c r="B53" s="38">
        <v>7491.1071046003217</v>
      </c>
      <c r="C53" s="21">
        <v>7900</v>
      </c>
      <c r="D53" s="21">
        <v>7290</v>
      </c>
      <c r="E53" s="21">
        <v>7501.3548387096771</v>
      </c>
      <c r="F53" s="21">
        <v>7490</v>
      </c>
      <c r="G53" s="21">
        <v>126.12812226384477</v>
      </c>
      <c r="H53" s="25">
        <f t="shared" si="0"/>
        <v>408.89289539967831</v>
      </c>
      <c r="I53" s="25">
        <f t="shared" si="1"/>
        <v>610</v>
      </c>
      <c r="J53" s="25">
        <f t="shared" si="2"/>
        <v>201.10710460032169</v>
      </c>
      <c r="K53" s="25">
        <f t="shared" si="3"/>
        <v>-10.247734109355406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5" t="s">
        <v>48</v>
      </c>
      <c r="B54" s="38">
        <v>7549.6704744499275</v>
      </c>
      <c r="C54" s="21">
        <v>7917</v>
      </c>
      <c r="D54" s="21">
        <v>7490</v>
      </c>
      <c r="E54" s="21">
        <v>7642.166666666667</v>
      </c>
      <c r="F54" s="21">
        <v>7520</v>
      </c>
      <c r="G54" s="21">
        <v>110.61233310663923</v>
      </c>
      <c r="H54" s="25">
        <f t="shared" si="0"/>
        <v>367.3295255500725</v>
      </c>
      <c r="I54" s="25">
        <f t="shared" si="1"/>
        <v>427</v>
      </c>
      <c r="J54" s="25">
        <f t="shared" si="2"/>
        <v>59.670474449927497</v>
      </c>
      <c r="K54" s="25">
        <f t="shared" si="3"/>
        <v>-92.496192216739473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5" t="s">
        <v>19</v>
      </c>
      <c r="B55" s="38">
        <v>5938.1418834803617</v>
      </c>
      <c r="C55" s="21">
        <v>8107</v>
      </c>
      <c r="D55" s="21">
        <v>5938</v>
      </c>
      <c r="E55" s="21">
        <v>6273.125</v>
      </c>
      <c r="F55" s="21">
        <v>8107</v>
      </c>
      <c r="G55" s="21">
        <v>721.7133202779803</v>
      </c>
      <c r="H55" s="25">
        <f t="shared" si="0"/>
        <v>2168.8581165196383</v>
      </c>
      <c r="I55" s="25">
        <f t="shared" si="1"/>
        <v>2169</v>
      </c>
      <c r="J55" s="25">
        <f t="shared" si="2"/>
        <v>0.14188348036168463</v>
      </c>
      <c r="K55" s="25">
        <f t="shared" si="3"/>
        <v>-334.98311651963832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5" t="s">
        <v>20</v>
      </c>
      <c r="B56" s="38">
        <v>7536.4024721354235</v>
      </c>
      <c r="C56" s="21">
        <v>7700</v>
      </c>
      <c r="D56" s="21">
        <v>7090</v>
      </c>
      <c r="E56" s="21">
        <v>7433.15</v>
      </c>
      <c r="F56" s="21"/>
      <c r="G56" s="21">
        <v>200.68468984165082</v>
      </c>
      <c r="H56" s="25">
        <f t="shared" si="0"/>
        <v>163.59752786457648</v>
      </c>
      <c r="I56" s="25">
        <f t="shared" si="1"/>
        <v>610</v>
      </c>
      <c r="J56" s="25">
        <f t="shared" si="2"/>
        <v>446.40247213542352</v>
      </c>
      <c r="K56" s="25">
        <f t="shared" si="3"/>
        <v>103.25247213542389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x14ac:dyDescent="0.2">
      <c r="A57" s="5" t="s">
        <v>21</v>
      </c>
      <c r="B57" s="38">
        <v>7730.6876891803613</v>
      </c>
      <c r="C57" s="21">
        <v>8092</v>
      </c>
      <c r="D57" s="21">
        <v>7740</v>
      </c>
      <c r="E57" s="21">
        <v>7950.6923076923076</v>
      </c>
      <c r="F57" s="21">
        <v>8046</v>
      </c>
      <c r="G57" s="21">
        <v>93.923181923102888</v>
      </c>
      <c r="H57" s="25">
        <f t="shared" si="0"/>
        <v>361.3123108196387</v>
      </c>
      <c r="I57" s="25">
        <f t="shared" si="1"/>
        <v>352</v>
      </c>
      <c r="J57" s="25">
        <f t="shared" si="2"/>
        <v>-9.3123108196386966</v>
      </c>
      <c r="K57" s="25">
        <f t="shared" si="3"/>
        <v>-220.00461851194632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:163" s="2" customFormat="1" x14ac:dyDescent="0.2">
      <c r="A58" s="5" t="s">
        <v>22</v>
      </c>
      <c r="B58" s="38">
        <v>5000.1710750000002</v>
      </c>
      <c r="C58" s="21">
        <v>5600</v>
      </c>
      <c r="D58" s="21">
        <v>5000</v>
      </c>
      <c r="E58" s="21">
        <v>5156.5</v>
      </c>
      <c r="F58" s="21">
        <v>5130</v>
      </c>
      <c r="G58" s="21">
        <v>145.21989595719376</v>
      </c>
      <c r="H58" s="25">
        <f t="shared" si="0"/>
        <v>599.8289249999998</v>
      </c>
      <c r="I58" s="25">
        <f t="shared" si="1"/>
        <v>600</v>
      </c>
      <c r="J58" s="25">
        <f t="shared" si="2"/>
        <v>0.17107500000020082</v>
      </c>
      <c r="K58" s="25">
        <f t="shared" si="3"/>
        <v>-156.3289249999998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:163" s="2" customFormat="1" x14ac:dyDescent="0.2">
      <c r="A59" s="5" t="s">
        <v>23</v>
      </c>
      <c r="B59" s="38">
        <v>7342.651220863374</v>
      </c>
      <c r="C59" s="21">
        <v>7700</v>
      </c>
      <c r="D59" s="21">
        <v>7325</v>
      </c>
      <c r="E59" s="21">
        <v>7444.4210526315792</v>
      </c>
      <c r="F59" s="21">
        <v>7380</v>
      </c>
      <c r="G59" s="21">
        <v>107.14337009066203</v>
      </c>
      <c r="H59" s="25">
        <f t="shared" si="0"/>
        <v>357.34877913662604</v>
      </c>
      <c r="I59" s="25">
        <f t="shared" si="1"/>
        <v>375</v>
      </c>
      <c r="J59" s="25">
        <f t="shared" si="2"/>
        <v>17.651220863373965</v>
      </c>
      <c r="K59" s="25">
        <f t="shared" si="3"/>
        <v>-101.76983176820522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:163" s="2" customFormat="1" x14ac:dyDescent="0.2">
      <c r="A60" s="5" t="s">
        <v>24</v>
      </c>
      <c r="B60" s="38">
        <v>7524.4822500540058</v>
      </c>
      <c r="C60" s="21">
        <v>7574</v>
      </c>
      <c r="D60" s="21">
        <v>7450</v>
      </c>
      <c r="E60" s="21">
        <v>7516.4285714285716</v>
      </c>
      <c r="F60" s="21">
        <v>7520</v>
      </c>
      <c r="G60" s="21">
        <v>25.012963671883661</v>
      </c>
      <c r="H60" s="25">
        <f t="shared" si="0"/>
        <v>49.517749945994183</v>
      </c>
      <c r="I60" s="25">
        <f t="shared" si="1"/>
        <v>124</v>
      </c>
      <c r="J60" s="25">
        <f t="shared" si="2"/>
        <v>74.482250054005817</v>
      </c>
      <c r="K60" s="25">
        <f t="shared" si="3"/>
        <v>8.0536786254342587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:163" s="2" customFormat="1" x14ac:dyDescent="0.2">
      <c r="A61" s="5" t="s">
        <v>25</v>
      </c>
      <c r="B61" s="38">
        <v>6227.6632643264438</v>
      </c>
      <c r="C61" s="21">
        <v>6259</v>
      </c>
      <c r="D61" s="21">
        <v>6190</v>
      </c>
      <c r="E61" s="21">
        <v>6226.666666666667</v>
      </c>
      <c r="F61" s="21">
        <v>6229</v>
      </c>
      <c r="G61" s="21">
        <v>16.61678810898254</v>
      </c>
      <c r="H61" s="25">
        <f t="shared" si="0"/>
        <v>31.336735673556177</v>
      </c>
      <c r="I61" s="25">
        <f t="shared" si="1"/>
        <v>69</v>
      </c>
      <c r="J61" s="25">
        <f t="shared" si="2"/>
        <v>37.663264326443823</v>
      </c>
      <c r="K61" s="25">
        <f t="shared" si="3"/>
        <v>0.99659765977685311</v>
      </c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:163" s="2" customFormat="1" ht="13.5" thickBot="1" x14ac:dyDescent="0.25">
      <c r="A62" s="6" t="s">
        <v>26</v>
      </c>
      <c r="B62" s="38">
        <v>7490.6822500540056</v>
      </c>
      <c r="C62" s="22">
        <v>8100</v>
      </c>
      <c r="D62" s="22">
        <v>7300</v>
      </c>
      <c r="E62" s="22">
        <v>7539.7</v>
      </c>
      <c r="F62" s="22"/>
      <c r="G62" s="22">
        <v>204.56374633788849</v>
      </c>
      <c r="H62" s="33">
        <f t="shared" si="0"/>
        <v>609.31774994599436</v>
      </c>
      <c r="I62" s="33">
        <f t="shared" si="1"/>
        <v>800</v>
      </c>
      <c r="J62" s="33">
        <f t="shared" si="2"/>
        <v>190.68225005400564</v>
      </c>
      <c r="K62" s="33">
        <f t="shared" si="3"/>
        <v>-49.017749945994183</v>
      </c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:163" s="2" customFormat="1" x14ac:dyDescent="0.2">
      <c r="A63" s="4" t="s">
        <v>41</v>
      </c>
      <c r="B63" s="42">
        <f>+B53</f>
        <v>7491.1071046003217</v>
      </c>
      <c r="C63" s="20">
        <v>7675</v>
      </c>
      <c r="D63" s="20">
        <v>7300</v>
      </c>
      <c r="E63" s="20">
        <v>7510.916666666667</v>
      </c>
      <c r="F63" s="20">
        <v>7540</v>
      </c>
      <c r="G63" s="20">
        <v>99.677168292364058</v>
      </c>
      <c r="H63" s="24">
        <f t="shared" ref="H63:H65" si="4">+C63-B63</f>
        <v>183.89289539967831</v>
      </c>
      <c r="I63" s="24">
        <f t="shared" ref="I63:I65" si="5">+C63-D63</f>
        <v>375</v>
      </c>
      <c r="J63" s="24">
        <f t="shared" ref="J63:J65" si="6">+B63-D63</f>
        <v>191.10710460032169</v>
      </c>
      <c r="K63" s="24">
        <f t="shared" ref="K63:K65" si="7">+B63-E63</f>
        <v>-19.809562066345279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x14ac:dyDescent="0.2">
      <c r="A64" s="5" t="s">
        <v>42</v>
      </c>
      <c r="B64" s="38">
        <f>+B49</f>
        <v>7580.6876891803613</v>
      </c>
      <c r="C64" s="21">
        <v>7550</v>
      </c>
      <c r="D64" s="21">
        <v>7390</v>
      </c>
      <c r="E64" s="21">
        <v>7467.666666666667</v>
      </c>
      <c r="F64" s="21">
        <v>7550</v>
      </c>
      <c r="G64" s="21">
        <v>67.242099907721496</v>
      </c>
      <c r="H64" s="25">
        <f t="shared" si="4"/>
        <v>-30.687689180361303</v>
      </c>
      <c r="I64" s="25">
        <f t="shared" si="5"/>
        <v>160</v>
      </c>
      <c r="J64" s="25">
        <f t="shared" si="6"/>
        <v>190.6876891803613</v>
      </c>
      <c r="K64" s="25">
        <f t="shared" si="7"/>
        <v>113.02102251369433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ht="13.5" thickBot="1" x14ac:dyDescent="0.25">
      <c r="A65" s="40" t="s">
        <v>43</v>
      </c>
      <c r="B65" s="43">
        <f>+B46</f>
        <v>7242.651220863374</v>
      </c>
      <c r="C65" s="22">
        <v>7580</v>
      </c>
      <c r="D65" s="22">
        <v>7090</v>
      </c>
      <c r="E65" s="22">
        <v>7314.2142857142853</v>
      </c>
      <c r="F65" s="22">
        <v>7090</v>
      </c>
      <c r="G65" s="22">
        <v>152.88818366143531</v>
      </c>
      <c r="H65" s="26">
        <f t="shared" si="4"/>
        <v>337.34877913662604</v>
      </c>
      <c r="I65" s="26">
        <f t="shared" si="5"/>
        <v>490</v>
      </c>
      <c r="J65" s="26">
        <f t="shared" si="6"/>
        <v>152.65122086337396</v>
      </c>
      <c r="K65" s="26">
        <f t="shared" si="7"/>
        <v>-71.56306485091136</v>
      </c>
      <c r="L65" s="4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9" spans="1:163" s="2" customFormat="1" ht="18.75" x14ac:dyDescent="0.25">
      <c r="A69" s="49" t="s">
        <v>37</v>
      </c>
      <c r="B69" s="49"/>
      <c r="C69"/>
      <c r="D69"/>
      <c r="E69"/>
      <c r="F69"/>
      <c r="G69"/>
      <c r="H69"/>
      <c r="I69"/>
      <c r="J69"/>
      <c r="K69" s="1"/>
      <c r="L69" s="1"/>
      <c r="M69" s="1"/>
      <c r="N69" s="1"/>
      <c r="O69" s="1"/>
      <c r="P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ht="15.75" thickBot="1" x14ac:dyDescent="0.3">
      <c r="A70"/>
      <c r="B70"/>
      <c r="C70"/>
      <c r="D70"/>
      <c r="E70"/>
      <c r="F70"/>
      <c r="G70"/>
      <c r="H70"/>
      <c r="I70"/>
      <c r="J70"/>
      <c r="K70" s="1"/>
      <c r="L70" s="1"/>
      <c r="M70" s="1"/>
      <c r="N70" s="1"/>
      <c r="O70" s="1"/>
      <c r="P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ht="15.75" thickBot="1" x14ac:dyDescent="0.3">
      <c r="A71"/>
      <c r="B71" s="50" t="s">
        <v>31</v>
      </c>
      <c r="C71" s="51"/>
      <c r="D71" s="51"/>
      <c r="E71" s="51"/>
      <c r="F71" s="51"/>
      <c r="G71" s="51"/>
      <c r="H71" s="51"/>
      <c r="I71" s="51"/>
      <c r="J71" s="51"/>
      <c r="K71" s="52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ht="13.5" thickBot="1" x14ac:dyDescent="0.25">
      <c r="A72" s="1"/>
      <c r="B72" s="18" t="s">
        <v>7</v>
      </c>
      <c r="C72" s="18" t="s">
        <v>8</v>
      </c>
      <c r="D72" s="18" t="s">
        <v>9</v>
      </c>
      <c r="E72" s="18" t="s">
        <v>10</v>
      </c>
      <c r="F72" s="18" t="s">
        <v>11</v>
      </c>
      <c r="G72" s="19" t="s">
        <v>32</v>
      </c>
      <c r="H72" s="19" t="s">
        <v>33</v>
      </c>
      <c r="I72" s="19" t="s">
        <v>34</v>
      </c>
      <c r="J72" s="19" t="s">
        <v>35</v>
      </c>
      <c r="K72" s="19" t="s">
        <v>36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4" t="s">
        <v>6</v>
      </c>
      <c r="B73" s="38">
        <v>7974.3564175747279</v>
      </c>
      <c r="C73" s="20">
        <v>7996</v>
      </c>
      <c r="D73" s="20">
        <v>7451</v>
      </c>
      <c r="E73" s="20">
        <v>7722.6875</v>
      </c>
      <c r="F73" s="20">
        <v>7650</v>
      </c>
      <c r="G73" s="20">
        <v>183.75335597842377</v>
      </c>
      <c r="H73" s="25">
        <f t="shared" ref="H73:H90" si="8">+C73-B73</f>
        <v>21.643582425272143</v>
      </c>
      <c r="I73" s="25">
        <f t="shared" ref="I73:I90" si="9">+C73-D73</f>
        <v>545</v>
      </c>
      <c r="J73" s="25">
        <f t="shared" ref="J73:J90" si="10">+B73-D73</f>
        <v>523.35641757472786</v>
      </c>
      <c r="K73" s="25">
        <f t="shared" ref="K73:K90" si="11">+B73-E73</f>
        <v>251.66891757472786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5" t="s">
        <v>12</v>
      </c>
      <c r="B74" s="38">
        <v>7766.1941439091624</v>
      </c>
      <c r="C74" s="21">
        <v>8150</v>
      </c>
      <c r="D74" s="21">
        <v>7370</v>
      </c>
      <c r="E74" s="21">
        <v>7670.333333333333</v>
      </c>
      <c r="F74" s="21">
        <v>7380</v>
      </c>
      <c r="G74" s="21">
        <v>190.55887729068334</v>
      </c>
      <c r="H74" s="25">
        <f t="shared" si="8"/>
        <v>383.80585609083755</v>
      </c>
      <c r="I74" s="25">
        <f t="shared" si="9"/>
        <v>780</v>
      </c>
      <c r="J74" s="25">
        <f t="shared" si="10"/>
        <v>396.19414390916245</v>
      </c>
      <c r="K74" s="25">
        <f t="shared" si="11"/>
        <v>95.860810575829419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5" t="s">
        <v>29</v>
      </c>
      <c r="B75" s="38">
        <v>7934.1848843310208</v>
      </c>
      <c r="C75" s="21">
        <v>8140</v>
      </c>
      <c r="D75" s="21">
        <v>7386</v>
      </c>
      <c r="E75" s="21">
        <v>7749.927835051546</v>
      </c>
      <c r="F75" s="21">
        <v>7790</v>
      </c>
      <c r="G75" s="21">
        <v>195.24003642005945</v>
      </c>
      <c r="H75" s="25">
        <f t="shared" si="8"/>
        <v>205.81511566897916</v>
      </c>
      <c r="I75" s="25">
        <f t="shared" si="9"/>
        <v>754</v>
      </c>
      <c r="J75" s="25">
        <f t="shared" si="10"/>
        <v>548.18488433102084</v>
      </c>
      <c r="K75" s="25">
        <f t="shared" si="11"/>
        <v>184.25704927947481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5" t="s">
        <v>13</v>
      </c>
      <c r="B76" s="38">
        <v>7757.2517593284256</v>
      </c>
      <c r="C76" s="21">
        <v>7900</v>
      </c>
      <c r="D76" s="21">
        <v>7299</v>
      </c>
      <c r="E76" s="21">
        <v>7601.5384615384619</v>
      </c>
      <c r="F76" s="21">
        <v>7690</v>
      </c>
      <c r="G76" s="21">
        <v>156.42921230237698</v>
      </c>
      <c r="H76" s="25">
        <f t="shared" si="8"/>
        <v>142.74824067157442</v>
      </c>
      <c r="I76" s="25">
        <f t="shared" si="9"/>
        <v>601</v>
      </c>
      <c r="J76" s="25">
        <f t="shared" si="10"/>
        <v>458.25175932842558</v>
      </c>
      <c r="K76" s="25">
        <f t="shared" si="11"/>
        <v>155.71329778996369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5" t="s">
        <v>14</v>
      </c>
      <c r="B77" s="38">
        <v>7941.1435366832229</v>
      </c>
      <c r="C77" s="21">
        <v>8060</v>
      </c>
      <c r="D77" s="21">
        <v>7310</v>
      </c>
      <c r="E77" s="21">
        <v>7676.1750000000002</v>
      </c>
      <c r="F77" s="21">
        <v>7930</v>
      </c>
      <c r="G77" s="21">
        <v>207.06284039343544</v>
      </c>
      <c r="H77" s="25">
        <f t="shared" si="8"/>
        <v>118.85646331677708</v>
      </c>
      <c r="I77" s="25">
        <f t="shared" si="9"/>
        <v>750</v>
      </c>
      <c r="J77" s="25">
        <f t="shared" si="10"/>
        <v>631.14353668322292</v>
      </c>
      <c r="K77" s="25">
        <f t="shared" si="11"/>
        <v>264.96853668322274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5" t="s">
        <v>15</v>
      </c>
      <c r="B78" s="38">
        <v>7724.0718658352607</v>
      </c>
      <c r="C78" s="21">
        <v>8170</v>
      </c>
      <c r="D78" s="21">
        <v>7480</v>
      </c>
      <c r="E78" s="21">
        <v>7910.416666666667</v>
      </c>
      <c r="F78" s="21">
        <v>8170</v>
      </c>
      <c r="G78" s="21">
        <v>174.71938163477205</v>
      </c>
      <c r="H78" s="25">
        <f t="shared" si="8"/>
        <v>445.92813416473928</v>
      </c>
      <c r="I78" s="25">
        <f t="shared" si="9"/>
        <v>690</v>
      </c>
      <c r="J78" s="25">
        <f t="shared" si="10"/>
        <v>244.07186583526072</v>
      </c>
      <c r="K78" s="25">
        <f t="shared" si="11"/>
        <v>-186.34480083140625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5" t="s">
        <v>16</v>
      </c>
      <c r="B79" s="38">
        <v>7875.1160267746654</v>
      </c>
      <c r="C79" s="21">
        <v>7955</v>
      </c>
      <c r="D79" s="21">
        <v>7290</v>
      </c>
      <c r="E79" s="21">
        <v>7740.3809523809523</v>
      </c>
      <c r="F79" s="21">
        <v>7590</v>
      </c>
      <c r="G79" s="21">
        <v>162.28292460713413</v>
      </c>
      <c r="H79" s="25">
        <f t="shared" si="8"/>
        <v>79.883973225334557</v>
      </c>
      <c r="I79" s="25">
        <f t="shared" si="9"/>
        <v>665</v>
      </c>
      <c r="J79" s="25">
        <f t="shared" si="10"/>
        <v>585.11602677466544</v>
      </c>
      <c r="K79" s="25">
        <f t="shared" si="11"/>
        <v>134.73507439371315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5" t="s">
        <v>17</v>
      </c>
      <c r="B80" s="38">
        <v>7915.492682926455</v>
      </c>
      <c r="C80" s="21">
        <v>7919</v>
      </c>
      <c r="D80" s="21">
        <v>7570</v>
      </c>
      <c r="E80" s="21">
        <v>7830.2222222222226</v>
      </c>
      <c r="F80" s="21">
        <v>7850</v>
      </c>
      <c r="G80" s="21">
        <v>98.386127403016502</v>
      </c>
      <c r="H80" s="25">
        <f t="shared" si="8"/>
        <v>3.5073170735449821</v>
      </c>
      <c r="I80" s="25">
        <f t="shared" si="9"/>
        <v>349</v>
      </c>
      <c r="J80" s="25">
        <f t="shared" si="10"/>
        <v>345.49268292645502</v>
      </c>
      <c r="K80" s="25">
        <f t="shared" si="11"/>
        <v>85.270460704232391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5" t="s">
        <v>18</v>
      </c>
      <c r="B81" s="38">
        <v>7887.1914716703586</v>
      </c>
      <c r="C81" s="21">
        <v>8131</v>
      </c>
      <c r="D81" s="21">
        <v>7320</v>
      </c>
      <c r="E81" s="21">
        <v>7783.909090909091</v>
      </c>
      <c r="F81" s="21">
        <v>7850</v>
      </c>
      <c r="G81" s="21">
        <v>174.48770795466768</v>
      </c>
      <c r="H81" s="25">
        <f t="shared" si="8"/>
        <v>243.80852832964138</v>
      </c>
      <c r="I81" s="25">
        <f t="shared" si="9"/>
        <v>811</v>
      </c>
      <c r="J81" s="25">
        <f t="shared" si="10"/>
        <v>567.19147167035862</v>
      </c>
      <c r="K81" s="25">
        <f t="shared" si="11"/>
        <v>103.28238076126763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5" t="s">
        <v>48</v>
      </c>
      <c r="B82" s="38">
        <v>7969.4976731862635</v>
      </c>
      <c r="C82" s="21">
        <v>8269</v>
      </c>
      <c r="D82" s="21">
        <v>7790</v>
      </c>
      <c r="E82" s="21">
        <v>7974.5555555555557</v>
      </c>
      <c r="F82" s="21">
        <v>7990</v>
      </c>
      <c r="G82" s="21">
        <v>111.70771852957793</v>
      </c>
      <c r="H82" s="25">
        <f t="shared" si="8"/>
        <v>299.50232681373654</v>
      </c>
      <c r="I82" s="25">
        <f t="shared" si="9"/>
        <v>479</v>
      </c>
      <c r="J82" s="25">
        <f t="shared" si="10"/>
        <v>179.49767318626346</v>
      </c>
      <c r="K82" s="25">
        <f t="shared" si="11"/>
        <v>-5.0578823692922015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x14ac:dyDescent="0.2">
      <c r="A83" s="5" t="s">
        <v>19</v>
      </c>
      <c r="B83" s="38">
        <v>5899.2569857441831</v>
      </c>
      <c r="C83" s="21">
        <v>8471</v>
      </c>
      <c r="D83" s="21">
        <v>5889</v>
      </c>
      <c r="E83" s="21">
        <v>6270.1875</v>
      </c>
      <c r="F83" s="21">
        <v>5920</v>
      </c>
      <c r="G83" s="21">
        <v>864.00773289363565</v>
      </c>
      <c r="H83" s="25">
        <f t="shared" si="8"/>
        <v>2571.7430142558169</v>
      </c>
      <c r="I83" s="25">
        <f t="shared" si="9"/>
        <v>2582</v>
      </c>
      <c r="J83" s="25">
        <f t="shared" si="10"/>
        <v>10.256985744183112</v>
      </c>
      <c r="K83" s="25">
        <f t="shared" si="11"/>
        <v>-370.93051425581689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:163" s="2" customFormat="1" x14ac:dyDescent="0.2">
      <c r="A84" s="5" t="s">
        <v>20</v>
      </c>
      <c r="B84" s="38">
        <v>7914.3564175747279</v>
      </c>
      <c r="C84" s="21">
        <v>8150</v>
      </c>
      <c r="D84" s="21">
        <v>7390</v>
      </c>
      <c r="E84" s="21">
        <v>7735.5263157894733</v>
      </c>
      <c r="F84" s="21">
        <v>7490</v>
      </c>
      <c r="G84" s="21">
        <v>204.29373417842308</v>
      </c>
      <c r="H84" s="25">
        <f t="shared" si="8"/>
        <v>235.64358242527214</v>
      </c>
      <c r="I84" s="25">
        <f t="shared" si="9"/>
        <v>760</v>
      </c>
      <c r="J84" s="25">
        <f t="shared" si="10"/>
        <v>524.35641757472786</v>
      </c>
      <c r="K84" s="25">
        <f t="shared" si="11"/>
        <v>178.83010178525456</v>
      </c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:163" s="2" customFormat="1" x14ac:dyDescent="0.2">
      <c r="A85" s="5" t="s">
        <v>21</v>
      </c>
      <c r="B85" s="38">
        <v>8091.1435366832229</v>
      </c>
      <c r="C85" s="21">
        <v>8331</v>
      </c>
      <c r="D85" s="21">
        <v>8110</v>
      </c>
      <c r="E85" s="21">
        <v>8244.9166666666661</v>
      </c>
      <c r="F85" s="21">
        <v>8262</v>
      </c>
      <c r="G85" s="21">
        <v>59.962804127094209</v>
      </c>
      <c r="H85" s="25">
        <f t="shared" si="8"/>
        <v>239.85646331677708</v>
      </c>
      <c r="I85" s="25">
        <f t="shared" si="9"/>
        <v>221</v>
      </c>
      <c r="J85" s="25">
        <f t="shared" si="10"/>
        <v>-18.856463316777081</v>
      </c>
      <c r="K85" s="25">
        <f t="shared" si="11"/>
        <v>-153.77312998344314</v>
      </c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:163" s="2" customFormat="1" x14ac:dyDescent="0.2">
      <c r="A86" s="5" t="s">
        <v>22</v>
      </c>
      <c r="B86" s="38">
        <v>5421.708137556001</v>
      </c>
      <c r="C86" s="21">
        <v>5650</v>
      </c>
      <c r="D86" s="21">
        <v>5460</v>
      </c>
      <c r="E86" s="21">
        <v>5568.916666666667</v>
      </c>
      <c r="F86" s="21">
        <v>5600</v>
      </c>
      <c r="G86" s="21">
        <v>54.133602962474015</v>
      </c>
      <c r="H86" s="25">
        <f t="shared" si="8"/>
        <v>228.29186244399898</v>
      </c>
      <c r="I86" s="25">
        <f t="shared" si="9"/>
        <v>190</v>
      </c>
      <c r="J86" s="25">
        <f t="shared" si="10"/>
        <v>-38.29186244399898</v>
      </c>
      <c r="K86" s="25">
        <f t="shared" si="11"/>
        <v>-147.20852911066595</v>
      </c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:163" s="2" customFormat="1" x14ac:dyDescent="0.2">
      <c r="A87" s="5" t="s">
        <v>23</v>
      </c>
      <c r="B87" s="38">
        <v>7866.1941439091624</v>
      </c>
      <c r="C87" s="21">
        <v>7890</v>
      </c>
      <c r="D87" s="21">
        <v>7499</v>
      </c>
      <c r="E87" s="21">
        <v>7792.5789473684208</v>
      </c>
      <c r="F87" s="21">
        <v>7810</v>
      </c>
      <c r="G87" s="21">
        <v>108.15488676968022</v>
      </c>
      <c r="H87" s="25">
        <f t="shared" si="8"/>
        <v>23.805856090837551</v>
      </c>
      <c r="I87" s="25">
        <f t="shared" si="9"/>
        <v>391</v>
      </c>
      <c r="J87" s="25">
        <f t="shared" si="10"/>
        <v>367.19414390916245</v>
      </c>
      <c r="K87" s="25">
        <f t="shared" si="11"/>
        <v>73.615196540741636</v>
      </c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:163" s="2" customFormat="1" x14ac:dyDescent="0.2">
      <c r="A88" s="5" t="s">
        <v>24</v>
      </c>
      <c r="B88" s="38">
        <v>8067.984884331021</v>
      </c>
      <c r="C88" s="21">
        <v>8066</v>
      </c>
      <c r="D88" s="21">
        <v>7960</v>
      </c>
      <c r="E88" s="21">
        <v>8043.9285714285716</v>
      </c>
      <c r="F88" s="21">
        <v>8065</v>
      </c>
      <c r="G88" s="21">
        <v>27.951783445870099</v>
      </c>
      <c r="H88" s="25">
        <f t="shared" si="8"/>
        <v>-1.9848843310210214</v>
      </c>
      <c r="I88" s="25">
        <f t="shared" si="9"/>
        <v>106</v>
      </c>
      <c r="J88" s="25">
        <f t="shared" si="10"/>
        <v>107.98488433102102</v>
      </c>
      <c r="K88" s="25">
        <f t="shared" si="11"/>
        <v>24.056312902449463</v>
      </c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:163" s="2" customFormat="1" x14ac:dyDescent="0.2">
      <c r="A89" s="5" t="s">
        <v>25</v>
      </c>
      <c r="B89" s="38">
        <v>6749.1949076688425</v>
      </c>
      <c r="C89" s="21">
        <v>6100</v>
      </c>
      <c r="D89" s="21">
        <v>5990</v>
      </c>
      <c r="E89" s="21">
        <v>6072.2777777777774</v>
      </c>
      <c r="F89" s="21">
        <v>6090</v>
      </c>
      <c r="G89" s="21">
        <v>29.948594301848484</v>
      </c>
      <c r="H89" s="25">
        <f t="shared" si="8"/>
        <v>-649.19490766884246</v>
      </c>
      <c r="I89" s="25">
        <f t="shared" si="9"/>
        <v>110</v>
      </c>
      <c r="J89" s="25">
        <f t="shared" si="10"/>
        <v>759.19490766884246</v>
      </c>
      <c r="K89" s="25">
        <f t="shared" si="11"/>
        <v>676.91712989106509</v>
      </c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:163" s="2" customFormat="1" ht="13.5" thickBot="1" x14ac:dyDescent="0.25">
      <c r="A90" s="6" t="s">
        <v>26</v>
      </c>
      <c r="B90" s="38">
        <v>8034.1848843310208</v>
      </c>
      <c r="C90" s="34">
        <v>8270</v>
      </c>
      <c r="D90" s="34">
        <v>7700</v>
      </c>
      <c r="E90" s="34">
        <v>8025.3</v>
      </c>
      <c r="F90" s="34">
        <v>8190</v>
      </c>
      <c r="G90" s="34">
        <v>130.48819264996791</v>
      </c>
      <c r="H90" s="33">
        <f t="shared" si="8"/>
        <v>235.81511566897916</v>
      </c>
      <c r="I90" s="33">
        <f t="shared" si="9"/>
        <v>570</v>
      </c>
      <c r="J90" s="33">
        <f t="shared" si="10"/>
        <v>334.18488433102084</v>
      </c>
      <c r="K90" s="33">
        <f t="shared" si="11"/>
        <v>8.8848843310206576</v>
      </c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:163" ht="15" x14ac:dyDescent="0.25">
      <c r="A91" s="28" t="s">
        <v>41</v>
      </c>
      <c r="B91" s="42">
        <f>+B81</f>
        <v>7887.1914716703586</v>
      </c>
      <c r="C91" s="20">
        <v>8015</v>
      </c>
      <c r="D91" s="20">
        <v>7390</v>
      </c>
      <c r="E91" s="20">
        <v>7777</v>
      </c>
      <c r="F91" s="20">
        <v>7920</v>
      </c>
      <c r="G91" s="20">
        <v>184.66726835040367</v>
      </c>
      <c r="H91" s="24">
        <f t="shared" ref="H91:H93" si="12">+C91-B91</f>
        <v>127.80852832964138</v>
      </c>
      <c r="I91" s="24">
        <f t="shared" ref="I91:I93" si="13">+C91-D91</f>
        <v>625</v>
      </c>
      <c r="J91" s="24">
        <f t="shared" ref="J91:J93" si="14">+B91-D91</f>
        <v>497.19147167035862</v>
      </c>
      <c r="K91" s="24">
        <f t="shared" ref="K91:K93" si="15">+B91-E91</f>
        <v>110.19147167035862</v>
      </c>
      <c r="L91" s="2"/>
    </row>
    <row r="92" spans="1:163" ht="15" x14ac:dyDescent="0.25">
      <c r="A92" s="29" t="s">
        <v>42</v>
      </c>
      <c r="B92" s="38">
        <f>+B77</f>
        <v>7941.1435366832229</v>
      </c>
      <c r="C92" s="21">
        <v>7950</v>
      </c>
      <c r="D92" s="21">
        <v>7530</v>
      </c>
      <c r="E92" s="21">
        <v>7698.8888888888887</v>
      </c>
      <c r="F92" s="21">
        <v>7530</v>
      </c>
      <c r="G92" s="21">
        <v>197.32235329812977</v>
      </c>
      <c r="H92" s="25">
        <f t="shared" si="12"/>
        <v>8.8564633167770808</v>
      </c>
      <c r="I92" s="25">
        <f t="shared" si="13"/>
        <v>420</v>
      </c>
      <c r="J92" s="25">
        <f t="shared" si="14"/>
        <v>411.14353668322292</v>
      </c>
      <c r="K92" s="25">
        <f t="shared" si="15"/>
        <v>242.25464779433423</v>
      </c>
    </row>
    <row r="93" spans="1:163" ht="15.75" thickBot="1" x14ac:dyDescent="0.3">
      <c r="A93" s="30" t="s">
        <v>43</v>
      </c>
      <c r="B93" s="43">
        <f>+B74</f>
        <v>7766.1941439091624</v>
      </c>
      <c r="C93" s="22">
        <v>7890</v>
      </c>
      <c r="D93" s="22">
        <v>7260</v>
      </c>
      <c r="E93" s="22">
        <v>7564.5714285714284</v>
      </c>
      <c r="F93" s="22">
        <v>7400</v>
      </c>
      <c r="G93" s="22">
        <v>190.03105587720344</v>
      </c>
      <c r="H93" s="26">
        <f t="shared" si="12"/>
        <v>123.80585609083755</v>
      </c>
      <c r="I93" s="26">
        <f t="shared" si="13"/>
        <v>630</v>
      </c>
      <c r="J93" s="26">
        <f t="shared" si="14"/>
        <v>506.19414390916245</v>
      </c>
      <c r="K93" s="26">
        <f t="shared" si="15"/>
        <v>201.62271533773401</v>
      </c>
    </row>
    <row r="99" spans="1:163" s="2" customFormat="1" ht="18.75" x14ac:dyDescent="0.25">
      <c r="A99" s="49" t="s">
        <v>38</v>
      </c>
      <c r="B99" s="49"/>
      <c r="C99"/>
      <c r="D99"/>
      <c r="E99"/>
      <c r="F99"/>
      <c r="G99"/>
      <c r="H99"/>
      <c r="I99"/>
      <c r="J99"/>
      <c r="K99" s="1"/>
      <c r="L99" s="1"/>
      <c r="M99" s="1"/>
      <c r="N99" s="1"/>
      <c r="O99" s="1"/>
      <c r="P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ht="15.75" thickBot="1" x14ac:dyDescent="0.3">
      <c r="A100"/>
      <c r="B100"/>
      <c r="C100"/>
      <c r="D100"/>
      <c r="E100"/>
      <c r="F100"/>
      <c r="G100"/>
      <c r="H100"/>
      <c r="I100"/>
      <c r="J100"/>
      <c r="K100" s="1"/>
      <c r="L100" s="1"/>
      <c r="M100" s="1"/>
      <c r="N100" s="1"/>
      <c r="O100" s="1"/>
      <c r="P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ht="15.75" thickBot="1" x14ac:dyDescent="0.3">
      <c r="A101"/>
      <c r="B101" s="50" t="s">
        <v>31</v>
      </c>
      <c r="C101" s="51"/>
      <c r="D101" s="51"/>
      <c r="E101" s="51"/>
      <c r="F101" s="51"/>
      <c r="G101" s="51"/>
      <c r="H101" s="51"/>
      <c r="I101" s="51"/>
      <c r="J101" s="51"/>
      <c r="K101" s="52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ht="13.5" thickBot="1" x14ac:dyDescent="0.25">
      <c r="A102" s="1"/>
      <c r="B102" s="18" t="s">
        <v>7</v>
      </c>
      <c r="C102" s="18" t="s">
        <v>8</v>
      </c>
      <c r="D102" s="18" t="s">
        <v>9</v>
      </c>
      <c r="E102" s="18" t="s">
        <v>10</v>
      </c>
      <c r="F102" s="18" t="s">
        <v>11</v>
      </c>
      <c r="G102" s="19" t="s">
        <v>32</v>
      </c>
      <c r="H102" s="19" t="s">
        <v>33</v>
      </c>
      <c r="I102" s="19" t="s">
        <v>34</v>
      </c>
      <c r="J102" s="19" t="s">
        <v>35</v>
      </c>
      <c r="K102" s="19" t="s">
        <v>36</v>
      </c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4" t="s">
        <v>6</v>
      </c>
      <c r="B103" s="20"/>
      <c r="C103" s="20">
        <v>11100</v>
      </c>
      <c r="D103" s="20">
        <v>10000</v>
      </c>
      <c r="E103" s="20">
        <v>10511.25</v>
      </c>
      <c r="F103" s="20">
        <v>10490</v>
      </c>
      <c r="G103" s="20">
        <v>380.57991464155253</v>
      </c>
      <c r="H103" s="25"/>
      <c r="I103" s="25">
        <f t="shared" ref="I103:I120" si="16">+C103-D103</f>
        <v>1100</v>
      </c>
      <c r="J103" s="25"/>
      <c r="K103" s="25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5" t="s">
        <v>12</v>
      </c>
      <c r="B104" s="21"/>
      <c r="C104" s="21">
        <v>10680</v>
      </c>
      <c r="D104" s="21">
        <v>9730</v>
      </c>
      <c r="E104" s="21">
        <v>10140</v>
      </c>
      <c r="F104" s="21">
        <v>9730</v>
      </c>
      <c r="G104" s="21">
        <v>287.64690288744765</v>
      </c>
      <c r="H104" s="25"/>
      <c r="I104" s="25">
        <f t="shared" si="16"/>
        <v>950</v>
      </c>
      <c r="J104" s="25"/>
      <c r="K104" s="25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5" t="s">
        <v>29</v>
      </c>
      <c r="B105" s="21"/>
      <c r="C105" s="21">
        <v>11580</v>
      </c>
      <c r="D105" s="21">
        <v>9940</v>
      </c>
      <c r="E105" s="21">
        <v>10631.061538461538</v>
      </c>
      <c r="F105" s="21">
        <v>10890</v>
      </c>
      <c r="G105" s="21">
        <v>367.86511951236474</v>
      </c>
      <c r="H105" s="25"/>
      <c r="I105" s="25">
        <f t="shared" si="16"/>
        <v>1640</v>
      </c>
      <c r="J105" s="25"/>
      <c r="K105" s="25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5" t="s">
        <v>13</v>
      </c>
      <c r="B106" s="21"/>
      <c r="C106" s="21">
        <v>10150</v>
      </c>
      <c r="D106" s="21">
        <v>9700</v>
      </c>
      <c r="E106" s="21">
        <v>10003</v>
      </c>
      <c r="F106" s="21">
        <v>9990</v>
      </c>
      <c r="G106" s="21">
        <v>119.26487794447748</v>
      </c>
      <c r="H106" s="25"/>
      <c r="I106" s="25">
        <f t="shared" si="16"/>
        <v>450</v>
      </c>
      <c r="J106" s="25"/>
      <c r="K106" s="25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5" t="s">
        <v>14</v>
      </c>
      <c r="B107" s="21"/>
      <c r="C107" s="21">
        <v>11160</v>
      </c>
      <c r="D107" s="21">
        <v>9880</v>
      </c>
      <c r="E107" s="21">
        <v>10408.178571428571</v>
      </c>
      <c r="F107" s="21">
        <v>10110</v>
      </c>
      <c r="G107" s="21">
        <v>411.358548981431</v>
      </c>
      <c r="H107" s="25"/>
      <c r="I107" s="25">
        <f t="shared" si="16"/>
        <v>1280</v>
      </c>
      <c r="J107" s="25"/>
      <c r="K107" s="25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5" t="s">
        <v>15</v>
      </c>
      <c r="B108" s="21"/>
      <c r="C108" s="21">
        <v>10438</v>
      </c>
      <c r="D108" s="21">
        <v>9940</v>
      </c>
      <c r="E108" s="21">
        <v>10248.428571428571</v>
      </c>
      <c r="F108" s="21">
        <v>10390</v>
      </c>
      <c r="G108" s="21">
        <v>134.6835444397486</v>
      </c>
      <c r="H108" s="25"/>
      <c r="I108" s="25">
        <f t="shared" si="16"/>
        <v>498</v>
      </c>
      <c r="J108" s="25"/>
      <c r="K108" s="25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5" t="s">
        <v>16</v>
      </c>
      <c r="B109" s="21"/>
      <c r="C109" s="21">
        <v>10240</v>
      </c>
      <c r="D109" s="21">
        <v>9880</v>
      </c>
      <c r="E109" s="21">
        <v>10043.76923076923</v>
      </c>
      <c r="F109" s="21">
        <v>9990</v>
      </c>
      <c r="G109" s="21">
        <v>90.275646260166866</v>
      </c>
      <c r="H109" s="25"/>
      <c r="I109" s="25">
        <f t="shared" si="16"/>
        <v>360</v>
      </c>
      <c r="J109" s="25"/>
      <c r="K109" s="25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5" t="s">
        <v>17</v>
      </c>
      <c r="B110" s="21"/>
      <c r="C110" s="21">
        <v>10990</v>
      </c>
      <c r="D110" s="21">
        <v>9950</v>
      </c>
      <c r="E110" s="21">
        <v>10153.923076923076</v>
      </c>
      <c r="F110" s="21">
        <v>10070</v>
      </c>
      <c r="G110" s="21">
        <v>276.37548779948929</v>
      </c>
      <c r="H110" s="25"/>
      <c r="I110" s="25">
        <f t="shared" si="16"/>
        <v>1040</v>
      </c>
      <c r="J110" s="25"/>
      <c r="K110" s="25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5" t="s">
        <v>18</v>
      </c>
      <c r="B111" s="21"/>
      <c r="C111" s="21">
        <v>11060</v>
      </c>
      <c r="D111" s="21">
        <v>9850</v>
      </c>
      <c r="E111" s="21">
        <v>10392.451612903225</v>
      </c>
      <c r="F111" s="21">
        <v>10290</v>
      </c>
      <c r="G111" s="21">
        <v>307.44016639660612</v>
      </c>
      <c r="H111" s="25"/>
      <c r="I111" s="25">
        <f t="shared" si="16"/>
        <v>1210</v>
      </c>
      <c r="J111" s="25"/>
      <c r="K111" s="25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5" t="s">
        <v>30</v>
      </c>
      <c r="B112" s="21"/>
      <c r="C112" s="21">
        <v>10990</v>
      </c>
      <c r="D112" s="21">
        <v>10101</v>
      </c>
      <c r="E112" s="21">
        <v>10368</v>
      </c>
      <c r="F112" s="21">
        <v>10190</v>
      </c>
      <c r="G112" s="21">
        <v>215.87727995321788</v>
      </c>
      <c r="H112" s="25"/>
      <c r="I112" s="25">
        <f t="shared" si="16"/>
        <v>889</v>
      </c>
      <c r="J112" s="25"/>
      <c r="K112" s="25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x14ac:dyDescent="0.2">
      <c r="A113" s="5" t="s">
        <v>19</v>
      </c>
      <c r="B113" s="21"/>
      <c r="C113" s="21">
        <v>9990</v>
      </c>
      <c r="D113" s="21">
        <v>8809</v>
      </c>
      <c r="E113" s="21">
        <v>9596.3333333333339</v>
      </c>
      <c r="F113" s="21">
        <v>9990</v>
      </c>
      <c r="G113" s="21">
        <v>681.85066791295526</v>
      </c>
      <c r="H113" s="25"/>
      <c r="I113" s="25">
        <f t="shared" si="16"/>
        <v>1181</v>
      </c>
      <c r="J113" s="25"/>
      <c r="K113" s="25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:163" s="2" customFormat="1" x14ac:dyDescent="0.2">
      <c r="A114" s="5" t="s">
        <v>20</v>
      </c>
      <c r="B114" s="21"/>
      <c r="C114" s="21">
        <v>10660</v>
      </c>
      <c r="D114" s="21">
        <v>9970</v>
      </c>
      <c r="E114" s="21">
        <v>10283</v>
      </c>
      <c r="F114" s="21">
        <v>10200</v>
      </c>
      <c r="G114" s="21">
        <v>210.40912527739854</v>
      </c>
      <c r="H114" s="25"/>
      <c r="I114" s="25">
        <f t="shared" si="16"/>
        <v>690</v>
      </c>
      <c r="J114" s="25"/>
      <c r="K114" s="25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:163" s="2" customFormat="1" x14ac:dyDescent="0.2">
      <c r="A115" s="5" t="s">
        <v>21</v>
      </c>
      <c r="B115" s="21"/>
      <c r="C115" s="21">
        <v>11300</v>
      </c>
      <c r="D115" s="21">
        <v>10190</v>
      </c>
      <c r="E115" s="21">
        <v>10571.666666666666</v>
      </c>
      <c r="F115" s="21"/>
      <c r="G115" s="21">
        <v>526.93136808001339</v>
      </c>
      <c r="H115" s="25"/>
      <c r="I115" s="25">
        <f t="shared" si="16"/>
        <v>1110</v>
      </c>
      <c r="J115" s="25"/>
      <c r="K115" s="25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:163" s="2" customFormat="1" x14ac:dyDescent="0.2">
      <c r="A116" s="5" t="s">
        <v>22</v>
      </c>
      <c r="B116" s="21"/>
      <c r="C116" s="21"/>
      <c r="D116" s="21"/>
      <c r="F116" s="21"/>
      <c r="H116" s="25"/>
      <c r="I116" s="25"/>
      <c r="J116" s="25"/>
      <c r="K116" s="25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:163" s="2" customFormat="1" x14ac:dyDescent="0.2">
      <c r="A117" s="5" t="s">
        <v>23</v>
      </c>
      <c r="B117" s="21"/>
      <c r="C117" s="21">
        <v>10550</v>
      </c>
      <c r="D117" s="21">
        <v>9930</v>
      </c>
      <c r="E117" s="21">
        <v>10299.23076923077</v>
      </c>
      <c r="F117" s="21">
        <v>10350</v>
      </c>
      <c r="G117" s="21">
        <v>179.97506949859505</v>
      </c>
      <c r="H117" s="25"/>
      <c r="I117" s="25">
        <f t="shared" si="16"/>
        <v>620</v>
      </c>
      <c r="J117" s="25"/>
      <c r="K117" s="25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</row>
    <row r="118" spans="1:163" s="2" customFormat="1" x14ac:dyDescent="0.2">
      <c r="A118" s="5" t="s">
        <v>24</v>
      </c>
      <c r="B118" s="21"/>
      <c r="C118" s="21">
        <v>10600</v>
      </c>
      <c r="D118" s="21">
        <v>10500</v>
      </c>
      <c r="E118" s="21">
        <v>10550</v>
      </c>
      <c r="F118" s="21"/>
      <c r="G118" s="21">
        <v>70.710678118654755</v>
      </c>
      <c r="H118" s="25"/>
      <c r="I118" s="25">
        <f t="shared" si="16"/>
        <v>100</v>
      </c>
      <c r="J118" s="25"/>
      <c r="K118" s="25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:163" s="2" customFormat="1" x14ac:dyDescent="0.2">
      <c r="A119" s="5" t="s">
        <v>25</v>
      </c>
      <c r="B119" s="21"/>
      <c r="C119" s="21">
        <v>9477</v>
      </c>
      <c r="D119" s="21">
        <v>8592</v>
      </c>
      <c r="E119" s="21">
        <v>9157</v>
      </c>
      <c r="F119" s="21"/>
      <c r="G119" s="21">
        <v>490.73923829259871</v>
      </c>
      <c r="H119" s="25"/>
      <c r="I119" s="25">
        <f t="shared" si="16"/>
        <v>885</v>
      </c>
      <c r="J119" s="25"/>
      <c r="K119" s="25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:163" s="2" customFormat="1" ht="13.5" thickBot="1" x14ac:dyDescent="0.25">
      <c r="A120" s="35" t="s">
        <v>26</v>
      </c>
      <c r="B120" s="34"/>
      <c r="C120" s="34">
        <v>10990</v>
      </c>
      <c r="D120" s="34">
        <v>10600</v>
      </c>
      <c r="E120" s="34">
        <v>10913.3</v>
      </c>
      <c r="F120" s="34">
        <v>10990</v>
      </c>
      <c r="G120" s="34">
        <v>119.95374108375863</v>
      </c>
      <c r="H120" s="33"/>
      <c r="I120" s="33">
        <f t="shared" si="16"/>
        <v>390</v>
      </c>
      <c r="J120" s="33"/>
      <c r="K120" s="33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:163" ht="15" x14ac:dyDescent="0.25">
      <c r="A121" s="28" t="s">
        <v>41</v>
      </c>
      <c r="B121" s="36"/>
      <c r="C121" s="20">
        <v>10985</v>
      </c>
      <c r="D121" s="20">
        <v>9960</v>
      </c>
      <c r="E121" s="20">
        <v>10426.153846153846</v>
      </c>
      <c r="F121" s="20">
        <v>10700</v>
      </c>
      <c r="G121" s="20">
        <v>337.96667640312688</v>
      </c>
      <c r="H121" s="24"/>
      <c r="I121" s="24">
        <f t="shared" ref="I121:I123" si="17">+C121-D121</f>
        <v>1025</v>
      </c>
      <c r="J121" s="24"/>
      <c r="K121" s="24"/>
    </row>
    <row r="122" spans="1:163" ht="15" x14ac:dyDescent="0.25">
      <c r="A122" s="29" t="s">
        <v>42</v>
      </c>
      <c r="B122" s="37"/>
      <c r="C122" s="21">
        <v>11180</v>
      </c>
      <c r="D122" s="21">
        <v>11180</v>
      </c>
      <c r="E122" s="21">
        <v>11180</v>
      </c>
      <c r="F122" s="21">
        <v>11180</v>
      </c>
      <c r="G122" s="21">
        <v>0</v>
      </c>
      <c r="H122" s="25"/>
      <c r="I122" s="25">
        <f t="shared" si="17"/>
        <v>0</v>
      </c>
      <c r="J122" s="25"/>
      <c r="K122" s="25"/>
    </row>
    <row r="123" spans="1:163" ht="15.75" thickBot="1" x14ac:dyDescent="0.3">
      <c r="A123" s="30" t="s">
        <v>43</v>
      </c>
      <c r="B123" s="31"/>
      <c r="C123" s="22">
        <v>10300</v>
      </c>
      <c r="D123" s="22">
        <v>9780</v>
      </c>
      <c r="E123" s="22">
        <v>9972</v>
      </c>
      <c r="F123" s="22"/>
      <c r="G123" s="22">
        <v>194.85892332659543</v>
      </c>
      <c r="H123" s="26"/>
      <c r="I123" s="26">
        <f t="shared" si="17"/>
        <v>520</v>
      </c>
      <c r="J123" s="26"/>
      <c r="K123" s="26"/>
    </row>
    <row r="133" spans="1:163" s="2" customFormat="1" ht="18.75" x14ac:dyDescent="0.25">
      <c r="A133" s="49" t="s">
        <v>39</v>
      </c>
      <c r="B133" s="49"/>
      <c r="C133"/>
      <c r="D133"/>
      <c r="E133"/>
      <c r="F133"/>
      <c r="G133"/>
      <c r="H133"/>
      <c r="I133"/>
      <c r="J133"/>
      <c r="K133" s="1"/>
      <c r="L133" s="1"/>
      <c r="M133" s="1"/>
      <c r="N133" s="1"/>
      <c r="O133" s="1"/>
      <c r="P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ht="15.75" thickBot="1" x14ac:dyDescent="0.3">
      <c r="A134"/>
      <c r="B134"/>
      <c r="C134"/>
      <c r="D134"/>
      <c r="E134"/>
      <c r="F134"/>
      <c r="G134"/>
      <c r="H134"/>
      <c r="I134"/>
      <c r="J134"/>
      <c r="K134" s="1"/>
      <c r="L134" s="1"/>
      <c r="M134" s="1"/>
      <c r="N134" s="1"/>
      <c r="O134" s="1"/>
      <c r="P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ht="15.75" thickBot="1" x14ac:dyDescent="0.3">
      <c r="A135"/>
      <c r="B135" s="50" t="s">
        <v>31</v>
      </c>
      <c r="C135" s="51"/>
      <c r="D135" s="51"/>
      <c r="E135" s="51"/>
      <c r="F135" s="51"/>
      <c r="G135" s="51"/>
      <c r="H135" s="51"/>
      <c r="I135" s="51"/>
      <c r="J135" s="51"/>
      <c r="K135" s="52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ht="13.5" thickBot="1" x14ac:dyDescent="0.25">
      <c r="A136" s="1"/>
      <c r="B136" s="18" t="s">
        <v>7</v>
      </c>
      <c r="C136" s="18" t="s">
        <v>8</v>
      </c>
      <c r="D136" s="18" t="s">
        <v>9</v>
      </c>
      <c r="E136" s="18" t="s">
        <v>10</v>
      </c>
      <c r="F136" s="18" t="s">
        <v>11</v>
      </c>
      <c r="G136" s="19" t="s">
        <v>32</v>
      </c>
      <c r="H136" s="19" t="s">
        <v>33</v>
      </c>
      <c r="I136" s="19" t="s">
        <v>34</v>
      </c>
      <c r="J136" s="19" t="s">
        <v>35</v>
      </c>
      <c r="K136" s="19" t="s">
        <v>36</v>
      </c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4" t="s">
        <v>6</v>
      </c>
      <c r="B137" s="20"/>
      <c r="C137" s="20">
        <v>1799</v>
      </c>
      <c r="D137" s="20">
        <v>1749</v>
      </c>
      <c r="E137" s="20">
        <v>1775.3333333333333</v>
      </c>
      <c r="F137" s="20"/>
      <c r="G137" s="20">
        <v>25.106440076861212</v>
      </c>
      <c r="H137" s="25"/>
      <c r="I137" s="25">
        <f t="shared" ref="I137:I154" si="18">+C137-D137</f>
        <v>50</v>
      </c>
      <c r="J137" s="25"/>
      <c r="K137" s="25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5" t="s">
        <v>12</v>
      </c>
      <c r="B138" s="21"/>
      <c r="C138" s="21">
        <v>1599</v>
      </c>
      <c r="D138" s="21">
        <v>1149</v>
      </c>
      <c r="E138" s="21">
        <v>1407.6315789473683</v>
      </c>
      <c r="F138" s="21">
        <v>1545</v>
      </c>
      <c r="G138" s="21">
        <v>146.68379086635358</v>
      </c>
      <c r="H138" s="25"/>
      <c r="I138" s="25">
        <f t="shared" si="18"/>
        <v>450</v>
      </c>
      <c r="J138" s="25"/>
      <c r="K138" s="25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5" t="s">
        <v>29</v>
      </c>
      <c r="B139" s="21"/>
      <c r="C139" s="21">
        <v>1728</v>
      </c>
      <c r="D139" s="21">
        <v>1399</v>
      </c>
      <c r="E139" s="21">
        <v>1552.4</v>
      </c>
      <c r="F139" s="21">
        <v>1499</v>
      </c>
      <c r="G139" s="21">
        <v>75.490336527868536</v>
      </c>
      <c r="H139" s="25"/>
      <c r="I139" s="25">
        <f t="shared" si="18"/>
        <v>329</v>
      </c>
      <c r="J139" s="25"/>
      <c r="K139" s="25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5" t="s">
        <v>13</v>
      </c>
      <c r="B140" s="21"/>
      <c r="C140" s="21">
        <v>1619</v>
      </c>
      <c r="D140" s="21">
        <v>1540</v>
      </c>
      <c r="E140" s="21">
        <v>1577.125</v>
      </c>
      <c r="F140" s="21">
        <v>1540</v>
      </c>
      <c r="G140" s="21">
        <v>32.019804139670455</v>
      </c>
      <c r="H140" s="25"/>
      <c r="I140" s="25">
        <f t="shared" si="18"/>
        <v>79</v>
      </c>
      <c r="J140" s="25"/>
      <c r="K140" s="25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5" t="s">
        <v>14</v>
      </c>
      <c r="B141" s="21"/>
      <c r="C141" s="21">
        <v>1799</v>
      </c>
      <c r="D141" s="21">
        <v>1599</v>
      </c>
      <c r="E141" s="21">
        <v>1730.45</v>
      </c>
      <c r="F141" s="21">
        <v>1796</v>
      </c>
      <c r="G141" s="21">
        <v>77.309000633480736</v>
      </c>
      <c r="H141" s="25"/>
      <c r="I141" s="25">
        <f t="shared" si="18"/>
        <v>200</v>
      </c>
      <c r="J141" s="25"/>
      <c r="K141" s="25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5" t="s">
        <v>15</v>
      </c>
      <c r="B142" s="21"/>
      <c r="C142" s="21">
        <v>1699</v>
      </c>
      <c r="D142" s="21">
        <v>1399</v>
      </c>
      <c r="E142" s="21">
        <v>1581.8125</v>
      </c>
      <c r="F142" s="21">
        <v>1580</v>
      </c>
      <c r="G142" s="21">
        <v>56.602966647812138</v>
      </c>
      <c r="H142" s="25"/>
      <c r="I142" s="25">
        <f t="shared" si="18"/>
        <v>300</v>
      </c>
      <c r="J142" s="25"/>
      <c r="K142" s="25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5" t="s">
        <v>16</v>
      </c>
      <c r="B143" s="21"/>
      <c r="C143" s="21">
        <v>2099</v>
      </c>
      <c r="D143" s="21">
        <v>1965</v>
      </c>
      <c r="E143" s="21">
        <v>2079.1428571428573</v>
      </c>
      <c r="F143" s="21">
        <v>2098</v>
      </c>
      <c r="G143" s="21">
        <v>50.33364869027843</v>
      </c>
      <c r="H143" s="25"/>
      <c r="I143" s="25">
        <f t="shared" si="18"/>
        <v>134</v>
      </c>
      <c r="J143" s="25"/>
      <c r="K143" s="25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x14ac:dyDescent="0.2">
      <c r="A144" s="5" t="s">
        <v>17</v>
      </c>
      <c r="B144" s="21"/>
      <c r="C144" s="21">
        <v>1699</v>
      </c>
      <c r="D144" s="21">
        <v>1649</v>
      </c>
      <c r="E144" s="21">
        <v>1665</v>
      </c>
      <c r="F144" s="21">
        <v>1649</v>
      </c>
      <c r="G144" s="21">
        <v>24.454038521274967</v>
      </c>
      <c r="H144" s="25"/>
      <c r="I144" s="25">
        <f t="shared" si="18"/>
        <v>50</v>
      </c>
      <c r="J144" s="25"/>
      <c r="K144" s="25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:163" s="2" customFormat="1" x14ac:dyDescent="0.2">
      <c r="A145" s="5" t="s">
        <v>18</v>
      </c>
      <c r="B145" s="21"/>
      <c r="C145" s="21">
        <v>1371</v>
      </c>
      <c r="D145" s="21">
        <v>1260</v>
      </c>
      <c r="E145" s="21">
        <v>1352.2307692307693</v>
      </c>
      <c r="F145" s="21">
        <v>1370</v>
      </c>
      <c r="G145" s="21">
        <v>36.318392599696161</v>
      </c>
      <c r="H145" s="25"/>
      <c r="I145" s="25">
        <f t="shared" si="18"/>
        <v>111</v>
      </c>
      <c r="J145" s="25"/>
      <c r="K145" s="25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:163" s="2" customFormat="1" x14ac:dyDescent="0.2">
      <c r="A146" s="5" t="s">
        <v>30</v>
      </c>
      <c r="B146" s="21"/>
      <c r="C146" s="21">
        <v>2040</v>
      </c>
      <c r="D146" s="21">
        <v>1989</v>
      </c>
      <c r="E146" s="21">
        <v>2007</v>
      </c>
      <c r="F146" s="21">
        <v>1999</v>
      </c>
      <c r="G146" s="21">
        <v>18.639435920342962</v>
      </c>
      <c r="H146" s="25"/>
      <c r="I146" s="25">
        <f t="shared" si="18"/>
        <v>51</v>
      </c>
      <c r="J146" s="25"/>
      <c r="K146" s="25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:163" s="2" customFormat="1" x14ac:dyDescent="0.2">
      <c r="A147" s="5" t="s">
        <v>19</v>
      </c>
      <c r="B147" s="21"/>
      <c r="C147" s="21"/>
      <c r="D147" s="21"/>
      <c r="E147" s="21"/>
      <c r="F147" s="21"/>
      <c r="G147" s="21"/>
      <c r="H147" s="25"/>
      <c r="I147" s="25"/>
      <c r="J147" s="25"/>
      <c r="K147" s="25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:163" s="2" customFormat="1" x14ac:dyDescent="0.2">
      <c r="A148" s="5" t="s">
        <v>20</v>
      </c>
      <c r="B148" s="21"/>
      <c r="C148" s="21">
        <v>1700</v>
      </c>
      <c r="D148" s="21">
        <v>1579</v>
      </c>
      <c r="E148" s="21">
        <v>1663.625</v>
      </c>
      <c r="F148" s="21">
        <v>1689</v>
      </c>
      <c r="G148" s="21">
        <v>46.696397842109533</v>
      </c>
      <c r="H148" s="25"/>
      <c r="I148" s="25">
        <f t="shared" si="18"/>
        <v>121</v>
      </c>
      <c r="J148" s="25"/>
      <c r="K148" s="25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:163" s="2" customFormat="1" x14ac:dyDescent="0.2">
      <c r="A149" s="5" t="s">
        <v>21</v>
      </c>
      <c r="B149" s="21"/>
      <c r="C149" s="21">
        <v>1990</v>
      </c>
      <c r="D149" s="21">
        <v>1988</v>
      </c>
      <c r="E149" s="21">
        <v>1989.25</v>
      </c>
      <c r="F149" s="21">
        <v>1990</v>
      </c>
      <c r="G149" s="21">
        <v>0.9574271077563381</v>
      </c>
      <c r="H149" s="25"/>
      <c r="I149" s="25">
        <f t="shared" si="18"/>
        <v>2</v>
      </c>
      <c r="J149" s="25"/>
      <c r="K149" s="25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:163" s="2" customFormat="1" x14ac:dyDescent="0.2">
      <c r="A150" s="5" t="s">
        <v>22</v>
      </c>
      <c r="B150" s="21"/>
      <c r="C150" s="21"/>
      <c r="D150" s="21"/>
      <c r="E150" s="21"/>
      <c r="F150" s="21"/>
      <c r="H150" s="25"/>
      <c r="I150" s="25"/>
      <c r="J150" s="25"/>
      <c r="K150" s="25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:163" s="2" customFormat="1" x14ac:dyDescent="0.2">
      <c r="A151" s="5" t="s">
        <v>23</v>
      </c>
      <c r="B151" s="21"/>
      <c r="C151" s="21">
        <v>1599</v>
      </c>
      <c r="D151" s="21">
        <v>1350</v>
      </c>
      <c r="E151" s="21">
        <v>1504.6666666666667</v>
      </c>
      <c r="F151" s="21">
        <v>1499</v>
      </c>
      <c r="G151" s="21">
        <v>72.380936716790288</v>
      </c>
      <c r="H151" s="25"/>
      <c r="I151" s="25">
        <f t="shared" si="18"/>
        <v>249</v>
      </c>
      <c r="J151" s="25"/>
      <c r="K151" s="25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spans="1:163" s="2" customFormat="1" x14ac:dyDescent="0.2">
      <c r="A152" s="5" t="s">
        <v>24</v>
      </c>
      <c r="B152" s="21"/>
      <c r="C152" s="21">
        <v>1590</v>
      </c>
      <c r="D152" s="21">
        <v>1389</v>
      </c>
      <c r="E152" s="21">
        <v>1509.8</v>
      </c>
      <c r="F152" s="21">
        <v>1590</v>
      </c>
      <c r="G152" s="21">
        <v>109.81894189983888</v>
      </c>
      <c r="H152" s="25"/>
      <c r="I152" s="25">
        <f t="shared" si="18"/>
        <v>201</v>
      </c>
      <c r="J152" s="25"/>
      <c r="K152" s="25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</row>
    <row r="153" spans="1:163" s="2" customFormat="1" x14ac:dyDescent="0.2">
      <c r="A153" s="5" t="s">
        <v>25</v>
      </c>
      <c r="B153" s="21"/>
      <c r="C153" s="21">
        <v>1285</v>
      </c>
      <c r="D153" s="21">
        <v>1285</v>
      </c>
      <c r="E153" s="21">
        <v>1285</v>
      </c>
      <c r="F153" s="21"/>
      <c r="H153" s="25"/>
      <c r="I153" s="25">
        <f t="shared" si="18"/>
        <v>0</v>
      </c>
      <c r="J153" s="25"/>
      <c r="K153" s="25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</row>
    <row r="154" spans="1:163" s="2" customFormat="1" ht="13.5" thickBot="1" x14ac:dyDescent="0.25">
      <c r="A154" s="35" t="s">
        <v>26</v>
      </c>
      <c r="B154" s="34"/>
      <c r="C154" s="34">
        <v>1649</v>
      </c>
      <c r="D154" s="34">
        <v>1200</v>
      </c>
      <c r="E154" s="34">
        <v>1540</v>
      </c>
      <c r="F154" s="34">
        <v>1649</v>
      </c>
      <c r="G154" s="34">
        <v>138.18918192101725</v>
      </c>
      <c r="H154" s="33"/>
      <c r="I154" s="33">
        <f t="shared" si="18"/>
        <v>449</v>
      </c>
      <c r="J154" s="33"/>
      <c r="K154" s="33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</row>
    <row r="155" spans="1:163" ht="15" x14ac:dyDescent="0.25">
      <c r="A155" s="28" t="s">
        <v>41</v>
      </c>
      <c r="B155" s="36"/>
      <c r="C155" s="20">
        <v>1349</v>
      </c>
      <c r="D155" s="20">
        <v>1320</v>
      </c>
      <c r="E155" s="20">
        <v>1327.8</v>
      </c>
      <c r="F155" s="20">
        <v>1320</v>
      </c>
      <c r="G155" s="20">
        <v>12.111977542919499</v>
      </c>
      <c r="H155" s="24"/>
      <c r="I155" s="24">
        <f t="shared" ref="I155:I157" si="19">+C155-D155</f>
        <v>29</v>
      </c>
      <c r="J155" s="24"/>
      <c r="K155" s="24"/>
    </row>
    <row r="156" spans="1:163" ht="15" x14ac:dyDescent="0.25">
      <c r="A156" s="29" t="s">
        <v>42</v>
      </c>
      <c r="B156" s="37"/>
      <c r="C156" s="21">
        <v>1794</v>
      </c>
      <c r="D156" s="21">
        <v>1790</v>
      </c>
      <c r="E156" s="21">
        <v>1791.6666666666667</v>
      </c>
      <c r="F156" s="21"/>
      <c r="G156" s="21">
        <v>2.0816659993915674</v>
      </c>
      <c r="H156" s="25"/>
      <c r="I156" s="25">
        <f t="shared" si="19"/>
        <v>4</v>
      </c>
      <c r="J156" s="25"/>
      <c r="K156" s="25"/>
    </row>
    <row r="157" spans="1:163" ht="15.75" thickBot="1" x14ac:dyDescent="0.3">
      <c r="A157" s="30" t="s">
        <v>43</v>
      </c>
      <c r="B157" s="31"/>
      <c r="C157" s="22">
        <v>1498</v>
      </c>
      <c r="D157" s="22">
        <v>1199</v>
      </c>
      <c r="E157" s="22">
        <v>1360.7142857142858</v>
      </c>
      <c r="F157" s="22">
        <v>1390</v>
      </c>
      <c r="G157" s="22">
        <v>93.276853659262741</v>
      </c>
      <c r="H157" s="26"/>
      <c r="I157" s="26">
        <f t="shared" si="19"/>
        <v>299</v>
      </c>
      <c r="J157" s="26"/>
      <c r="K157" s="26"/>
    </row>
    <row r="166" spans="17:17" ht="15" x14ac:dyDescent="0.25">
      <c r="Q166" s="39" t="str">
        <f>"ESTADÍSTICAS PRECIOS GEX SURTIDOR EDS REVISADAS - "&amp;$C$5&amp;" 2016"</f>
        <v>ESTADÍSTICAS PRECIOS GEX SURTIDOR EDS REVISADAS - OCTUBRE 2016</v>
      </c>
    </row>
    <row r="167" spans="17:17" ht="15" x14ac:dyDescent="0.25">
      <c r="Q167" s="39" t="str">
        <f>"ESTADÍSTICAS PRECIOS GNV SURTIDOR EDS REVISADAS - "&amp;$C$5&amp;" 2016"</f>
        <v>ESTADÍSTICAS PRECIOS GNV SURTIDOR EDS REVISADAS - OCTUBRE 2016</v>
      </c>
    </row>
  </sheetData>
  <sortState ref="H15:I35">
    <sortCondition ref="H15:H35"/>
  </sortState>
  <mergeCells count="10">
    <mergeCell ref="A6:L7"/>
    <mergeCell ref="A1:K3"/>
    <mergeCell ref="B13:F13"/>
    <mergeCell ref="A133:B133"/>
    <mergeCell ref="B135:K135"/>
    <mergeCell ref="A99:B99"/>
    <mergeCell ref="B101:K101"/>
    <mergeCell ref="A69:B69"/>
    <mergeCell ref="B71:K71"/>
    <mergeCell ref="B43:K43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6888D683-63CA-4AC0-ABA7-82620419FE2F}"/>
</file>

<file path=customXml/itemProps2.xml><?xml version="1.0" encoding="utf-8"?>
<ds:datastoreItem xmlns:ds="http://schemas.openxmlformats.org/officeDocument/2006/customXml" ds:itemID="{28C2009F-2428-4140-AF2A-A886354AAAFB}"/>
</file>

<file path=customXml/itemProps3.xml><?xml version="1.0" encoding="utf-8"?>
<ds:datastoreItem xmlns:ds="http://schemas.openxmlformats.org/officeDocument/2006/customXml" ds:itemID="{3ED53AB3-B4F1-477C-A237-EE86A15C2C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2016</dc:title>
  <dc:creator>Yurani  Puertas Gonzalez</dc:creator>
  <cp:lastModifiedBy>Yurani  Puertas Gonzalez</cp:lastModifiedBy>
  <dcterms:created xsi:type="dcterms:W3CDTF">2016-02-15T20:03:05Z</dcterms:created>
  <dcterms:modified xsi:type="dcterms:W3CDTF">2016-10-14T16:20:24Z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